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/>
</workbook>
</file>

<file path=xl/calcChain.xml><?xml version="1.0" encoding="utf-8"?>
<calcChain xmlns="http://schemas.openxmlformats.org/spreadsheetml/2006/main">
  <c r="H18" i="1" l="1"/>
  <c r="H19" i="1"/>
  <c r="H20" i="1"/>
  <c r="E21" i="1"/>
  <c r="F21" i="1"/>
  <c r="H21" i="1" s="1"/>
  <c r="G21" i="1"/>
  <c r="G17" i="1" s="1"/>
  <c r="G77" i="1" s="1"/>
  <c r="G76" i="1" s="1"/>
  <c r="H22" i="1"/>
  <c r="H23" i="1"/>
  <c r="G24" i="1"/>
  <c r="H25" i="1"/>
  <c r="E26" i="1"/>
  <c r="H26" i="1" s="1"/>
  <c r="F26" i="1"/>
  <c r="F24" i="1" s="1"/>
  <c r="F17" i="1" s="1"/>
  <c r="H27" i="1"/>
  <c r="H28" i="1"/>
  <c r="H29" i="1"/>
  <c r="E30" i="1"/>
  <c r="F30" i="1"/>
  <c r="G30" i="1"/>
  <c r="H31" i="1"/>
  <c r="H32" i="1"/>
  <c r="H33" i="1"/>
  <c r="H34" i="1"/>
  <c r="H35" i="1"/>
  <c r="E42" i="1"/>
  <c r="F42" i="1"/>
  <c r="H42" i="1" s="1"/>
  <c r="G42" i="1"/>
  <c r="H43" i="1"/>
  <c r="H44" i="1"/>
  <c r="H45" i="1"/>
  <c r="E46" i="1"/>
  <c r="F46" i="1"/>
  <c r="G46" i="1"/>
  <c r="G41" i="1" s="1"/>
  <c r="H47" i="1"/>
  <c r="H48" i="1"/>
  <c r="H49" i="1"/>
  <c r="H50" i="1"/>
  <c r="H51" i="1"/>
  <c r="H52" i="1"/>
  <c r="E53" i="1"/>
  <c r="H53" i="1"/>
  <c r="F53" i="1"/>
  <c r="G53" i="1"/>
  <c r="H54" i="1"/>
  <c r="H55" i="1"/>
  <c r="E56" i="1"/>
  <c r="F56" i="1"/>
  <c r="G56" i="1"/>
  <c r="H56" i="1" s="1"/>
  <c r="H57" i="1"/>
  <c r="H58" i="1"/>
  <c r="E59" i="1"/>
  <c r="H59" i="1"/>
  <c r="F59" i="1"/>
  <c r="G59" i="1"/>
  <c r="H60" i="1"/>
  <c r="H61" i="1"/>
  <c r="E62" i="1"/>
  <c r="F62" i="1"/>
  <c r="G62" i="1"/>
  <c r="H62" i="1" s="1"/>
  <c r="H63" i="1"/>
  <c r="H64" i="1"/>
  <c r="H65" i="1"/>
  <c r="E71" i="1"/>
  <c r="H71" i="1" s="1"/>
  <c r="F71" i="1"/>
  <c r="G71" i="1"/>
  <c r="H72" i="1"/>
  <c r="H73" i="1"/>
  <c r="H74" i="1"/>
  <c r="H75" i="1"/>
  <c r="H78" i="1"/>
  <c r="H79" i="1"/>
  <c r="E81" i="1"/>
  <c r="F81" i="1"/>
  <c r="G81" i="1"/>
  <c r="H81" i="1"/>
  <c r="H82" i="1"/>
  <c r="H83" i="1"/>
  <c r="E84" i="1"/>
  <c r="H84" i="1" s="1"/>
  <c r="F84" i="1"/>
  <c r="G84" i="1"/>
  <c r="H85" i="1"/>
  <c r="H86" i="1"/>
  <c r="E87" i="1"/>
  <c r="F87" i="1"/>
  <c r="G87" i="1"/>
  <c r="G80" i="1" s="1"/>
  <c r="H88" i="1"/>
  <c r="H89" i="1"/>
  <c r="E90" i="1"/>
  <c r="H90" i="1" s="1"/>
  <c r="F90" i="1"/>
  <c r="G90" i="1"/>
  <c r="H91" i="1"/>
  <c r="H92" i="1"/>
  <c r="E93" i="1"/>
  <c r="F93" i="1"/>
  <c r="G93" i="1"/>
  <c r="H94" i="1"/>
  <c r="H95" i="1"/>
  <c r="E103" i="1"/>
  <c r="F103" i="1"/>
  <c r="G103" i="1"/>
  <c r="G102" i="1" s="1"/>
  <c r="G101" i="1" s="1"/>
  <c r="H104" i="1"/>
  <c r="H105" i="1"/>
  <c r="E106" i="1"/>
  <c r="H106" i="1" s="1"/>
  <c r="F106" i="1"/>
  <c r="G106" i="1"/>
  <c r="H107" i="1"/>
  <c r="H108" i="1"/>
  <c r="E109" i="1"/>
  <c r="F109" i="1"/>
  <c r="G109" i="1"/>
  <c r="H109" i="1" s="1"/>
  <c r="H110" i="1"/>
  <c r="H111" i="1"/>
  <c r="E112" i="1"/>
  <c r="H112" i="1" s="1"/>
  <c r="F112" i="1"/>
  <c r="G112" i="1"/>
  <c r="H113" i="1"/>
  <c r="H114" i="1"/>
  <c r="E115" i="1"/>
  <c r="F115" i="1"/>
  <c r="H115" i="1"/>
  <c r="G115" i="1"/>
  <c r="H116" i="1"/>
  <c r="H117" i="1"/>
  <c r="E118" i="1"/>
  <c r="H118" i="1" s="1"/>
  <c r="F118" i="1"/>
  <c r="F102" i="1" s="1"/>
  <c r="G118" i="1"/>
  <c r="H119" i="1"/>
  <c r="H120" i="1"/>
  <c r="E127" i="1"/>
  <c r="H127" i="1" s="1"/>
  <c r="F127" i="1"/>
  <c r="G127" i="1"/>
  <c r="G126" i="1" s="1"/>
  <c r="H128" i="1"/>
  <c r="H129" i="1"/>
  <c r="E130" i="1"/>
  <c r="F130" i="1"/>
  <c r="G130" i="1"/>
  <c r="H130" i="1"/>
  <c r="H131" i="1"/>
  <c r="H132" i="1"/>
  <c r="E133" i="1"/>
  <c r="F133" i="1"/>
  <c r="H133" i="1" s="1"/>
  <c r="G133" i="1"/>
  <c r="H134" i="1"/>
  <c r="H135" i="1"/>
  <c r="F77" i="1" l="1"/>
  <c r="F76" i="1" s="1"/>
  <c r="F126" i="1"/>
  <c r="E126" i="1"/>
  <c r="H126" i="1" s="1"/>
  <c r="H93" i="1"/>
  <c r="F80" i="1"/>
  <c r="E41" i="1"/>
  <c r="F101" i="1"/>
  <c r="H87" i="1"/>
  <c r="E80" i="1"/>
  <c r="E24" i="1"/>
  <c r="E17" i="1" s="1"/>
  <c r="H17" i="1" s="1"/>
  <c r="H103" i="1"/>
  <c r="F41" i="1"/>
  <c r="H30" i="1"/>
  <c r="H41" i="1"/>
  <c r="E77" i="1"/>
  <c r="E102" i="1"/>
  <c r="H24" i="1"/>
  <c r="H46" i="1"/>
  <c r="H80" i="1" l="1"/>
  <c r="H77" i="1"/>
  <c r="E76" i="1"/>
  <c r="H76" i="1" s="1"/>
  <c r="E101" i="1"/>
  <c r="H101" i="1" s="1"/>
  <c r="H102" i="1"/>
</calcChain>
</file>

<file path=xl/sharedStrings.xml><?xml version="1.0" encoding="utf-8"?>
<sst xmlns="http://schemas.openxmlformats.org/spreadsheetml/2006/main" count="404" uniqueCount="297">
  <si>
    <t>ОТЧЕТ  О ФИНАНСОВЫХ РЕЗУЛЬТАТАХ ДЕЯТЕЛЬНОСТИ УЧРЕЖДЕНИЯ</t>
  </si>
  <si>
    <t>КОДЫ</t>
  </si>
  <si>
    <t>0503721</t>
  </si>
  <si>
    <t xml:space="preserve">Наименование органа, осуществля-    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</si>
  <si>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</si>
  <si>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</si>
  <si>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</si>
  <si>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</si>
  <si>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</si>
  <si>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Средства</t>
  </si>
  <si>
    <t>Наименование показателя</t>
  </si>
  <si>
    <t>стро-</t>
  </si>
  <si>
    <t>с целевыми</t>
  </si>
  <si>
    <t>по оказанию</t>
  </si>
  <si>
    <t>во временном</t>
  </si>
  <si>
    <t>Итого</t>
  </si>
  <si>
    <t>ки</t>
  </si>
  <si>
    <t>средствами</t>
  </si>
  <si>
    <t>услуг (работ)</t>
  </si>
  <si>
    <t>распоряжении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</si>
  <si>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</si>
  <si>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</si>
  <si>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</si>
  <si>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</si>
  <si>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</si>
  <si>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</si>
  <si>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</si>
  <si>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</si>
  <si>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</si>
  <si>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</si>
  <si>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</si>
  <si>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</si>
  <si>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</si>
  <si>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</si>
  <si>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</si>
  <si>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</si>
  <si>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</si>
  <si>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</si>
  <si>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</si>
  <si>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</si>
  <si>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</si>
  <si>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</si>
  <si>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</si>
  <si>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</si>
  <si>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</si>
  <si>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</si>
  <si>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</si>
  <si>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</si>
  <si>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</si>
  <si>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</si>
  <si>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</si>
  <si>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</si>
  <si>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</si>
  <si>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</si>
  <si>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</si>
  <si>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</si>
  <si>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</si>
  <si>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</si>
  <si>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</si>
  <si>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</si>
  <si>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</si>
  <si>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</si>
  <si>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</si>
  <si>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</si>
  <si>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</si>
  <si>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</si>
  <si>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</si>
  <si>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</si>
  <si>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</si>
  <si>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</si>
  <si>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</si>
  <si>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</si>
  <si>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</si>
  <si>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</si>
  <si>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</si>
  <si>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</si>
  <si>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</si>
  <si>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</si>
  <si>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</si>
  <si>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</si>
  <si>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</si>
  <si>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</si>
  <si>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</si>
  <si>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</si>
  <si>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</si>
  <si>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</si>
  <si>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</si>
  <si>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</si>
  <si>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</si>
  <si>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</si>
  <si>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</si>
  <si>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</si>
  <si>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</si>
  <si>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</si>
  <si>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</si>
  <si>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</si>
  <si>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</si>
  <si>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</si>
  <si>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</si>
  <si>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</si>
  <si>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</si>
  <si>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</si>
  <si>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t>301</t>
  </si>
  <si>
    <t xml:space="preserve">   Налог на прибыль 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</si>
  <si>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</si>
  <si>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</si>
  <si>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</si>
  <si>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</si>
  <si>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</si>
  <si>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</si>
  <si>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</si>
  <si>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</si>
  <si>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</si>
  <si>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</si>
  <si>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</si>
  <si>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</si>
  <si>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</si>
  <si>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</si>
  <si>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</si>
  <si>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</si>
  <si>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</si>
  <si>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</si>
  <si>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</si>
  <si>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</si>
  <si>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</si>
  <si>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</si>
  <si>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</si>
  <si>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</si>
  <si>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</si>
  <si>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</si>
  <si>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</si>
  <si>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</si>
  <si>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</si>
  <si>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</si>
  <si>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</si>
  <si>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422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</si>
  <si>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</si>
  <si>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</si>
  <si>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</si>
  <si>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</si>
  <si>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</si>
  <si>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</si>
  <si>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</si>
  <si>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</si>
  <si>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</si>
  <si>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</si>
  <si>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</si>
  <si>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</si>
  <si>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</si>
  <si>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</si>
  <si>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</si>
  <si>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</si>
  <si>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</si>
  <si>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</si>
  <si>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</si>
  <si>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</si>
  <si>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</si>
  <si>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</si>
  <si>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</si>
  <si>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</si>
  <si>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</si>
  <si>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</si>
  <si>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</si>
  <si>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</si>
  <si>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</si>
  <si>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</si>
  <si>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</si>
  <si>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</si>
  <si>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</si>
  <si>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</si>
  <si>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</si>
  <si>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t>"________"    _______________  20 ___  г.</t>
  </si>
  <si>
    <t xml:space="preserve">Учреждение      </t>
  </si>
  <si>
    <t xml:space="preserve">Обособленное подразделение                </t>
  </si>
  <si>
    <t xml:space="preserve">Учредитель                                              </t>
  </si>
  <si>
    <t xml:space="preserve">ющего полномочия учредителя                                                </t>
  </si>
  <si>
    <t xml:space="preserve">     поступления от наднациональных организаций и правительств иностранных государств</t>
  </si>
  <si>
    <t xml:space="preserve">     поступления от международных финансовых организаций</t>
  </si>
  <si>
    <t xml:space="preserve">     доходы от переоценки активов</t>
  </si>
  <si>
    <t xml:space="preserve">     доходы от реализации активов, из них:</t>
  </si>
  <si>
    <t xml:space="preserve">         доходы от реализации нефинансовых активов</t>
  </si>
  <si>
    <t xml:space="preserve">         доходы от реализации финансовых активов</t>
  </si>
  <si>
    <t xml:space="preserve">     чрезвычайные доходы от операций с активами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</si>
  <si>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</si>
  <si>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</si>
  <si>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</si>
  <si>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бюджетов, в т.ч.:</t>
  </si>
  <si>
    <t>Доходы (стр.030 + стр.040 + стр.050 + стр.060 + стр.090 + стр.100 + стр.110)</t>
  </si>
  <si>
    <t>Доходы от операций с активами, в т.ч.:</t>
  </si>
  <si>
    <t>Прочие доходы, в т.ч.:</t>
  </si>
  <si>
    <t>Доходы будущих периодов</t>
  </si>
  <si>
    <t xml:space="preserve">     по субсидии на выполнение государственного (муниципального) задания</t>
  </si>
  <si>
    <t xml:space="preserve">     по субсидиям на иные цели </t>
  </si>
  <si>
    <t xml:space="preserve">     по бюджетным инвестициям </t>
  </si>
  <si>
    <t xml:space="preserve">     иные прочие доходы </t>
  </si>
  <si>
    <t>Оплата труда и начисления на выплаты по оплате труда, в т.ч.:</t>
  </si>
  <si>
    <t xml:space="preserve">     заработная плата</t>
  </si>
  <si>
    <t xml:space="preserve">     прочие выплаты </t>
  </si>
  <si>
    <t xml:space="preserve">     начисления на выплаты по оплате труда</t>
  </si>
  <si>
    <t>Приобретение работ, услуг, в т.ч.:</t>
  </si>
  <si>
    <t xml:space="preserve">     услуги связи</t>
  </si>
  <si>
    <t xml:space="preserve">     транспортные услуги</t>
  </si>
  <si>
    <t xml:space="preserve">     коммунальные услуги</t>
  </si>
  <si>
    <t xml:space="preserve">     арендная плата за пользование имуществом</t>
  </si>
  <si>
    <t xml:space="preserve">     работы, услуги по содержанию имущества</t>
  </si>
  <si>
    <t xml:space="preserve">     прочие работы, услуги</t>
  </si>
  <si>
    <t xml:space="preserve"> Обслуживание долговых обязательств, в т.ч.:</t>
  </si>
  <si>
    <t xml:space="preserve">     обслуживание долговых обязательств перед резидентами</t>
  </si>
  <si>
    <t xml:space="preserve">     обслуживание долговых обязательств перед нерезидентами</t>
  </si>
  <si>
    <t>Безвозмездные перечисления организациям, в т.ч.:</t>
  </si>
  <si>
    <t xml:space="preserve">     безвозмездные перечисления государственным и муниципальным организациям</t>
  </si>
  <si>
    <t xml:space="preserve">     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</si>
  <si>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бюджетам, в т.ч.:</t>
  </si>
  <si>
    <t xml:space="preserve">      перечисления наднациональным организациям и правительствам иностранных государств</t>
  </si>
  <si>
    <t xml:space="preserve">     перечисления международным организациям</t>
  </si>
  <si>
    <t>Социальное обеспечение, в т.ч.:</t>
  </si>
  <si>
    <t xml:space="preserve">     пособия по социальной помощи населению</t>
  </si>
  <si>
    <t>Прочие расходы</t>
  </si>
  <si>
    <t xml:space="preserve">     пенсии, пособия, выплачиваемые организациями сектора государственного управления</t>
  </si>
  <si>
    <t>Расходы  (стр.160 + стр.170 + стр. 190 + стр.210 + стр. 230 + стр. 240 + стр. 250 + стр. 260 + стр. 290)</t>
  </si>
  <si>
    <t xml:space="preserve"> Расходы по операциям с активами, в т.ч.:</t>
  </si>
  <si>
    <t xml:space="preserve">     амортизация основных средств и нематериальных активов</t>
  </si>
  <si>
    <t xml:space="preserve">     расходование материальных запасов</t>
  </si>
  <si>
    <t xml:space="preserve">     чрезвычайные расходы по операциям с активами</t>
  </si>
  <si>
    <t>Расходы будущих периодов</t>
  </si>
  <si>
    <t>Чистое поступление основных средств, в т.ч.:</t>
  </si>
  <si>
    <t xml:space="preserve">     увеличение стоимости основных средств</t>
  </si>
  <si>
    <t xml:space="preserve">     уменьшение стоимости основных средств</t>
  </si>
  <si>
    <t xml:space="preserve"> Чистое поступление нематериальных активов, в т.ч.:</t>
  </si>
  <si>
    <t xml:space="preserve">     увеличение стоимости нематериальных активов</t>
  </si>
  <si>
    <t xml:space="preserve">     уменьшение стоимости нематериальных активов</t>
  </si>
  <si>
    <t xml:space="preserve"> Чистое поступление непроизведенных активов, в т.ч.:</t>
  </si>
  <si>
    <t xml:space="preserve">     увеличение стоимости непроизведенных активов</t>
  </si>
  <si>
    <t xml:space="preserve">     уменьшение стоимости непроизведенных активов</t>
  </si>
  <si>
    <t xml:space="preserve"> Чистое поступление материальных запасов, в т.ч.:</t>
  </si>
  <si>
    <t xml:space="preserve">     увеличение стоимости материальных запасов</t>
  </si>
  <si>
    <t xml:space="preserve">     уменьшение стоимости материальных запасов</t>
  </si>
  <si>
    <t xml:space="preserve"> Чистое изменение затрат на изготовление готовой продукции (работ, услуг), в т.ч.:</t>
  </si>
  <si>
    <t xml:space="preserve">     увеличение затрат</t>
  </si>
  <si>
    <t xml:space="preserve">     уменьшение затрат</t>
  </si>
  <si>
    <t>Операции с финансовыми активами и обязательствами (стр.390 - стр.510)</t>
  </si>
  <si>
    <r>
      <t xml:space="preserve">Операции с финансовыми активами </t>
    </r>
    <r>
      <rPr>
        <b/>
        <sz val="8"/>
        <rFont val="Arial Cyr"/>
        <charset val="204"/>
      </rPr>
      <t>(стр.410 + стр.420 + стр.440 +стр.460 + стр.470 + стр.480)</t>
    </r>
  </si>
  <si>
    <t>Чистое поступление средств учреждений, в т.ч.:</t>
  </si>
  <si>
    <t xml:space="preserve">     поступление средств</t>
  </si>
  <si>
    <t xml:space="preserve">     выбытие средств</t>
  </si>
  <si>
    <t>Чистое поступление ценных бумаг, кроме акций, в т.ч.:</t>
  </si>
  <si>
    <t xml:space="preserve">     увеличение стоимости ценных бумаг, кроме акций </t>
  </si>
  <si>
    <t xml:space="preserve">     уменьшение стоимости ценных бумаг, кроме акций</t>
  </si>
  <si>
    <t>Чистое поступление акций и иных форм участия в капитале, в т.ч.:</t>
  </si>
  <si>
    <t xml:space="preserve">     увеличение стоимости акций и иных форм участия в капитале</t>
  </si>
  <si>
    <t xml:space="preserve">     уменьшение стоимости акций и иных форм участия в капитале</t>
  </si>
  <si>
    <t>Чистое предоставление займов (ссуд), в т.ч.:</t>
  </si>
  <si>
    <t xml:space="preserve">     увеличение задолженности по  предоставленным займам (ссудам)</t>
  </si>
  <si>
    <t xml:space="preserve">     уменьшение задолженности по  предоставленным займам (ссудам)</t>
  </si>
  <si>
    <t xml:space="preserve">Чистое поступление иных финансовых активов, в т.ч.:   </t>
  </si>
  <si>
    <t xml:space="preserve">     увеличение стоимости  иных финансовых активов</t>
  </si>
  <si>
    <t xml:space="preserve">     уменьшение стоимости  иных финансовых активов</t>
  </si>
  <si>
    <t>Чистое увеличение дебиторской задолженности, в т.ч.:</t>
  </si>
  <si>
    <t xml:space="preserve">     увеличение дебиторской задолженности</t>
  </si>
  <si>
    <t xml:space="preserve">     уменьшение дебиторской задолженности</t>
  </si>
  <si>
    <t>Чистое увеличение задолженности по привлечениям перед резидентами, в т.ч.:</t>
  </si>
  <si>
    <t xml:space="preserve">     увеличение задолженности по привлечениям перед резидентами</t>
  </si>
  <si>
    <t xml:space="preserve">     уменьшение задолженности по привлечениям перед резидентами</t>
  </si>
  <si>
    <t>Чистое увеличение задолженности по привлечениям перед нерезидентами, в т.ч.:</t>
  </si>
  <si>
    <t xml:space="preserve">     увеличение задолженности по привлечениям перед нерезедентами</t>
  </si>
  <si>
    <t xml:space="preserve">     уменьшение задолженности по привлечениям перед нерезидентами</t>
  </si>
  <si>
    <t>Чистое увеличение прочей кредиторской задолженности, в т.ч.:</t>
  </si>
  <si>
    <t xml:space="preserve">     увеличение прочей кредиторской задолженности</t>
  </si>
  <si>
    <t xml:space="preserve">     уменьшение прочей кредиторской задолженности</t>
  </si>
  <si>
    <t>Операции с обязательствами (стр.520 + стр.530 + стр.540)</t>
  </si>
  <si>
    <t xml:space="preserve">Руководитель     </t>
  </si>
  <si>
    <t>(подпись)</t>
  </si>
  <si>
    <t>(расшифровка подписи)</t>
  </si>
  <si>
    <t xml:space="preserve">Главный бухгалтер    </t>
  </si>
  <si>
    <t>Руководитель</t>
  </si>
  <si>
    <t xml:space="preserve">                                                                                               (уполномоченное лицо)</t>
  </si>
  <si>
    <t>(должность)</t>
  </si>
  <si>
    <t>Исполнитель</t>
  </si>
  <si>
    <t>(телефон, e-mail)</t>
  </si>
  <si>
    <t xml:space="preserve">(подпись) </t>
  </si>
  <si>
    <t xml:space="preserve"> (должность)   </t>
  </si>
  <si>
    <t>x</t>
  </si>
  <si>
    <t>Форма по ОКУД</t>
  </si>
  <si>
    <t xml:space="preserve"> Дата</t>
  </si>
  <si>
    <t>ИНН</t>
  </si>
  <si>
    <t>по ОКТМО</t>
  </si>
  <si>
    <t>по ОКПО</t>
  </si>
  <si>
    <t>Глава по БК</t>
  </si>
  <si>
    <t xml:space="preserve"> по ОКЕИ</t>
  </si>
  <si>
    <t>Резервы предстоящих расходов</t>
  </si>
  <si>
    <t>303</t>
  </si>
  <si>
    <t>Чистый операционный результат (стр.301 - стр.302 + стр.303); (стр.310 + стр.380)</t>
  </si>
  <si>
    <t>Операции с нефинансовыми активами (стр.320 + стр.330 + стр.350 + стр.360+ стр.370)</t>
  </si>
  <si>
    <t>Сергеев Г.Г.</t>
  </si>
  <si>
    <t>Федорова М.Н.</t>
  </si>
  <si>
    <t>ГБОУ СПО МО "Химкинский техникум межотраслевого взаимодействия"</t>
  </si>
  <si>
    <t>на 1 января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</si>
</sst>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EFE99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/>
    <xf numFmtId="0" fontId="2" fillId="0" borderId="1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3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164" fontId="2" fillId="0" borderId="33" xfId="0" applyNumberFormat="1" applyFont="1" applyBorder="1" applyAlignment="1">
      <alignment horizontal="centerContinuous"/>
    </xf>
    <xf numFmtId="0" fontId="0" fillId="0" borderId="22" xfId="0" applyBorder="1" applyAlignment="1">
      <alignment horizontal="center"/>
    </xf>
    <xf numFmtId="0" fontId="2" fillId="0" borderId="33" xfId="0" applyFont="1" applyBorder="1" applyAlignment="1" applyProtection="1">
      <alignment horizontal="centerContinuous"/>
      <protection locked="0"/>
    </xf>
    <xf numFmtId="0" fontId="2" fillId="0" borderId="34" xfId="0" applyFont="1" applyBorder="1" applyAlignment="1" applyProtection="1">
      <alignment horizontal="centerContinuous"/>
      <protection locked="0"/>
    </xf>
    <xf numFmtId="0" fontId="11" fillId="0" borderId="31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4" fontId="2" fillId="0" borderId="36" xfId="0" applyNumberFormat="1" applyFont="1" applyBorder="1" applyAlignment="1" applyProtection="1">
      <alignment horizontal="right"/>
      <protection locked="0"/>
    </xf>
    <xf numFmtId="4" fontId="2" fillId="0" borderId="37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13" fillId="24" borderId="38" xfId="0" applyNumberFormat="1" applyFont="1" applyFill="1" applyBorder="1" applyAlignment="1" applyProtection="1">
      <alignment horizontal="right"/>
    </xf>
    <xf numFmtId="4" fontId="13" fillId="24" borderId="39" xfId="0" applyNumberFormat="1" applyFont="1" applyFill="1" applyBorder="1" applyAlignment="1" applyProtection="1">
      <alignment horizontal="right"/>
    </xf>
    <xf numFmtId="4" fontId="13" fillId="24" borderId="40" xfId="0" applyNumberFormat="1" applyFont="1" applyFill="1" applyBorder="1" applyAlignment="1" applyProtection="1">
      <alignment horizontal="right"/>
    </xf>
    <xf numFmtId="4" fontId="13" fillId="24" borderId="41" xfId="0" applyNumberFormat="1" applyFont="1" applyFill="1" applyBorder="1" applyAlignment="1" applyProtection="1">
      <alignment horizontal="right"/>
    </xf>
    <xf numFmtId="4" fontId="2" fillId="25" borderId="36" xfId="0" applyNumberFormat="1" applyFont="1" applyFill="1" applyBorder="1" applyAlignment="1" applyProtection="1">
      <alignment horizontal="right"/>
    </xf>
    <xf numFmtId="4" fontId="2" fillId="25" borderId="37" xfId="0" applyNumberFormat="1" applyFont="1" applyFill="1" applyBorder="1" applyAlignment="1" applyProtection="1">
      <alignment horizontal="right"/>
    </xf>
    <xf numFmtId="4" fontId="2" fillId="25" borderId="14" xfId="0" applyNumberFormat="1" applyFont="1" applyFill="1" applyBorder="1" applyAlignment="1" applyProtection="1">
      <alignment horizontal="right"/>
    </xf>
    <xf numFmtId="4" fontId="2" fillId="25" borderId="21" xfId="0" applyNumberFormat="1" applyFont="1" applyFill="1" applyBorder="1" applyAlignment="1" applyProtection="1">
      <alignment horizontal="right"/>
    </xf>
    <xf numFmtId="4" fontId="2" fillId="25" borderId="10" xfId="0" applyNumberFormat="1" applyFont="1" applyFill="1" applyBorder="1" applyAlignment="1" applyProtection="1">
      <alignment horizontal="right"/>
    </xf>
    <xf numFmtId="4" fontId="13" fillId="24" borderId="36" xfId="0" applyNumberFormat="1" applyFont="1" applyFill="1" applyBorder="1" applyAlignment="1" applyProtection="1">
      <alignment horizontal="right"/>
    </xf>
    <xf numFmtId="0" fontId="2" fillId="0" borderId="42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4" fontId="2" fillId="0" borderId="13" xfId="0" applyNumberFormat="1" applyFont="1" applyBorder="1" applyAlignment="1" applyProtection="1">
      <alignment horizontal="right"/>
      <protection locked="0"/>
    </xf>
    <xf numFmtId="4" fontId="6" fillId="24" borderId="38" xfId="0" applyNumberFormat="1" applyFont="1" applyFill="1" applyBorder="1" applyAlignment="1" applyProtection="1">
      <alignment horizontal="right"/>
    </xf>
    <xf numFmtId="4" fontId="6" fillId="24" borderId="39" xfId="0" applyNumberFormat="1" applyFont="1" applyFill="1" applyBorder="1" applyAlignment="1" applyProtection="1">
      <alignment horizontal="right"/>
    </xf>
    <xf numFmtId="4" fontId="6" fillId="24" borderId="40" xfId="0" applyNumberFormat="1" applyFont="1" applyFill="1" applyBorder="1" applyAlignment="1" applyProtection="1">
      <alignment horizontal="right"/>
    </xf>
    <xf numFmtId="4" fontId="13" fillId="24" borderId="17" xfId="0" applyNumberFormat="1" applyFont="1" applyFill="1" applyBorder="1" applyAlignment="1" applyProtection="1">
      <alignment horizontal="right"/>
    </xf>
    <xf numFmtId="4" fontId="13" fillId="24" borderId="21" xfId="0" applyNumberFormat="1" applyFont="1" applyFill="1" applyBorder="1" applyAlignment="1" applyProtection="1">
      <alignment horizontal="right"/>
    </xf>
    <xf numFmtId="4" fontId="13" fillId="25" borderId="21" xfId="0" applyNumberFormat="1" applyFont="1" applyFill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left" wrapText="1"/>
    </xf>
    <xf numFmtId="4" fontId="13" fillId="24" borderId="43" xfId="0" applyNumberFormat="1" applyFont="1" applyFill="1" applyBorder="1" applyAlignment="1" applyProtection="1">
      <alignment horizontal="right"/>
    </xf>
    <xf numFmtId="4" fontId="13" fillId="24" borderId="14" xfId="0" applyNumberFormat="1" applyFont="1" applyFill="1" applyBorder="1" applyAlignment="1" applyProtection="1">
      <alignment horizontal="right"/>
    </xf>
    <xf numFmtId="0" fontId="13" fillId="0" borderId="31" xfId="0" applyFont="1" applyBorder="1" applyAlignment="1">
      <alignment horizontal="left" wrapText="1"/>
    </xf>
    <xf numFmtId="4" fontId="13" fillId="24" borderId="44" xfId="0" applyNumberFormat="1" applyFont="1" applyFill="1" applyBorder="1" applyAlignment="1" applyProtection="1">
      <alignment horizontal="right"/>
    </xf>
    <xf numFmtId="4" fontId="13" fillId="24" borderId="45" xfId="0" applyNumberFormat="1" applyFont="1" applyFill="1" applyBorder="1" applyAlignment="1" applyProtection="1">
      <alignment horizontal="right"/>
    </xf>
    <xf numFmtId="0" fontId="2" fillId="0" borderId="24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13" fillId="24" borderId="46" xfId="0" applyNumberFormat="1" applyFont="1" applyFill="1" applyBorder="1" applyAlignment="1" applyProtection="1">
      <alignment horizontal="right"/>
    </xf>
    <xf numFmtId="4" fontId="13" fillId="24" borderId="12" xfId="0" applyNumberFormat="1" applyFont="1" applyFill="1" applyBorder="1" applyAlignment="1" applyProtection="1">
      <alignment horizontal="right"/>
    </xf>
    <xf numFmtId="4" fontId="13" fillId="24" borderId="15" xfId="0" applyNumberFormat="1" applyFont="1" applyFill="1" applyBorder="1" applyAlignment="1" applyProtection="1">
      <alignment horizontal="right"/>
    </xf>
    <xf numFmtId="0" fontId="2" fillId="0" borderId="47" xfId="0" applyFont="1" applyBorder="1" applyAlignment="1">
      <alignment horizontal="left" wrapText="1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48" xfId="0" applyNumberFormat="1" applyFont="1" applyBorder="1" applyAlignment="1" applyProtection="1">
      <alignment horizontal="right"/>
      <protection locked="0"/>
    </xf>
    <xf numFmtId="49" fontId="2" fillId="0" borderId="49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4" fontId="13" fillId="0" borderId="49" xfId="0" applyNumberFormat="1" applyFont="1" applyFill="1" applyBorder="1" applyAlignment="1" applyProtection="1">
      <alignment horizontal="right"/>
    </xf>
    <xf numFmtId="0" fontId="2" fillId="0" borderId="0" xfId="0" applyFont="1" applyBorder="1" applyAlignment="1">
      <alignment horizontal="right" indent="7"/>
    </xf>
    <xf numFmtId="0" fontId="2" fillId="0" borderId="0" xfId="0" applyFont="1" applyBorder="1" applyAlignment="1">
      <alignment horizontal="right" indent="9"/>
    </xf>
    <xf numFmtId="0" fontId="8" fillId="0" borderId="0" xfId="0" applyFont="1" applyAlignment="1">
      <alignment horizontal="right" indent="9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" fontId="6" fillId="26" borderId="37" xfId="0" applyNumberFormat="1" applyFont="1" applyFill="1" applyBorder="1" applyAlignment="1" applyProtection="1">
      <alignment horizontal="right"/>
    </xf>
    <xf numFmtId="4" fontId="6" fillId="26" borderId="36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 indent="1"/>
    </xf>
    <xf numFmtId="49" fontId="2" fillId="0" borderId="50" xfId="0" applyNumberFormat="1" applyFont="1" applyBorder="1" applyAlignment="1">
      <alignment horizontal="center"/>
    </xf>
    <xf numFmtId="4" fontId="2" fillId="0" borderId="37" xfId="0" applyNumberFormat="1" applyFont="1" applyFill="1" applyBorder="1" applyAlignment="1" applyProtection="1">
      <alignment horizontal="right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4" fontId="2" fillId="27" borderId="37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5" fillId="0" borderId="31" xfId="0" applyFont="1" applyBorder="1" applyAlignment="1">
      <alignment horizontal="left" wrapText="1" indent="1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49" fontId="9" fillId="0" borderId="51" xfId="0" applyNumberFormat="1" applyFon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149"/>
  <sheetViews>
    <sheetView tabSelected="1" workbookViewId="0"/>
  </sheetViews>
  <sheetFormatPr defaultRowHeight="15" x14ac:dyDescent="0.2"/>
  <cols>
    <col min="1" max="1" width="1" style="2" customWidth="1"/>
    <col min="2" max="2" width="68.28515625" style="52" customWidth="1"/>
    <col min="3" max="3" width="7.42578125" style="52" customWidth="1"/>
    <col min="4" max="4" width="7.5703125" style="52" customWidth="1"/>
    <col min="5" max="6" width="17.7109375" style="52" customWidth="1"/>
    <col min="7" max="8" width="17.7109375" style="50" customWidth="1"/>
    <col min="9" max="9" width="0.85546875" style="2" customWidth="1"/>
    <col min="10" max="16384" width="9.140625" style="2"/>
  </cols>
  <sheetData>
    <row r="1" spans="2:8" ht="3.75" customHeight="1" x14ac:dyDescent="0.2"/>
    <row r="2" spans="2:8" ht="16.5" thickBot="1" x14ac:dyDescent="0.3">
      <c r="B2" s="134" t="s">
        <v>0</v>
      </c>
      <c r="C2" s="135"/>
      <c r="D2" s="135"/>
      <c r="E2" s="135"/>
      <c r="F2" s="135"/>
      <c r="G2" s="136"/>
      <c r="H2" s="1" t="s">
        <v>1</v>
      </c>
    </row>
    <row r="3" spans="2:8" x14ac:dyDescent="0.2">
      <c r="B3" s="3"/>
      <c r="C3" s="3"/>
      <c r="D3" s="3"/>
      <c r="E3" s="3"/>
      <c r="F3" s="3"/>
      <c r="G3" s="125" t="s">
        <v>282</v>
      </c>
      <c r="H3" s="126" t="s">
        <v>2</v>
      </c>
    </row>
    <row r="4" spans="2:8" x14ac:dyDescent="0.2">
      <c r="B4" s="5"/>
      <c r="C4" s="140" t="s">
        <v>296</v>
      </c>
      <c r="D4" s="140"/>
      <c r="E4" s="140"/>
      <c r="F4" s="4"/>
      <c r="G4" s="125" t="s">
        <v>283</v>
      </c>
      <c r="H4" s="65">
        <v>42005</v>
      </c>
    </row>
    <row r="5" spans="2:8" ht="25.5" customHeight="1" x14ac:dyDescent="0.2">
      <c r="B5" s="6" t="s">
        <v>172</v>
      </c>
      <c r="C5" s="141" t="s">
        <v>295</v>
      </c>
      <c r="D5" s="141"/>
      <c r="E5" s="141"/>
      <c r="F5" s="141"/>
      <c r="G5" s="125" t="s">
        <v>286</v>
      </c>
      <c r="H5" s="67"/>
    </row>
    <row r="6" spans="2:8" ht="16.5" customHeight="1" x14ac:dyDescent="0.2">
      <c r="B6" s="6" t="s">
        <v>173</v>
      </c>
      <c r="C6" s="142"/>
      <c r="D6" s="142"/>
      <c r="E6" s="142"/>
      <c r="F6" s="142"/>
      <c r="G6" s="125" t="s">
        <v>284</v>
      </c>
      <c r="H6" s="67"/>
    </row>
    <row r="7" spans="2:8" ht="18.75" customHeight="1" x14ac:dyDescent="0.2">
      <c r="B7" s="6" t="s">
        <v>174</v>
      </c>
      <c r="C7" s="143"/>
      <c r="D7" s="143"/>
      <c r="E7" s="143"/>
      <c r="F7" s="143"/>
      <c r="G7" s="125" t="s">
        <v>285</v>
      </c>
      <c r="H7" s="68"/>
    </row>
    <row r="8" spans="2:8" ht="16.5" customHeight="1" x14ac:dyDescent="0.2">
      <c r="B8" s="6" t="s">
        <v>3</v>
      </c>
      <c r="C8"/>
      <c r="D8" s="7"/>
      <c r="E8" s="8"/>
      <c r="F8" s="8"/>
      <c r="G8" s="125" t="s">
        <v>286</v>
      </c>
      <c r="H8" s="67"/>
    </row>
    <row r="9" spans="2:8" ht="15.75" customHeight="1" x14ac:dyDescent="0.2">
      <c r="B9" s="6" t="s">
        <v>175</v>
      </c>
      <c r="C9" s="144"/>
      <c r="D9" s="144"/>
      <c r="E9" s="144"/>
      <c r="F9" s="144"/>
      <c r="G9" s="125" t="s">
        <v>287</v>
      </c>
      <c r="H9" s="67"/>
    </row>
    <row r="10" spans="2:8" ht="13.5" customHeight="1" x14ac:dyDescent="0.2">
      <c r="B10" s="10" t="s">
        <v>4</v>
      </c>
      <c r="C10"/>
      <c r="D10" s="7"/>
      <c r="E10" s="11"/>
      <c r="F10" s="11"/>
      <c r="G10" s="125"/>
      <c r="H10" s="68"/>
    </row>
    <row r="11" spans="2:8" ht="13.5" customHeight="1" thickBot="1" x14ac:dyDescent="0.25">
      <c r="B11" s="5" t="s">
        <v>5</v>
      </c>
      <c r="C11"/>
      <c r="D11" s="7"/>
      <c r="E11" s="11"/>
      <c r="F11" s="11"/>
      <c r="G11" s="125" t="s">
        <v>288</v>
      </c>
      <c r="H11" s="12">
        <v>383</v>
      </c>
    </row>
    <row r="12" spans="2:8" ht="9" customHeight="1" x14ac:dyDescent="0.2">
      <c r="B12" s="11"/>
      <c r="C12" s="11"/>
      <c r="D12" s="11"/>
      <c r="E12" s="11"/>
      <c r="F12" s="11"/>
      <c r="G12" s="11"/>
      <c r="H12" s="11"/>
    </row>
    <row r="13" spans="2:8" s="4" customFormat="1" ht="11.1" customHeight="1" x14ac:dyDescent="0.2">
      <c r="B13" s="59"/>
      <c r="C13" s="13" t="s">
        <v>6</v>
      </c>
      <c r="D13" s="137" t="s">
        <v>7</v>
      </c>
      <c r="E13" s="14" t="s">
        <v>8</v>
      </c>
      <c r="F13" s="14" t="s">
        <v>8</v>
      </c>
      <c r="G13" s="15" t="s">
        <v>9</v>
      </c>
      <c r="H13" s="15"/>
    </row>
    <row r="14" spans="2:8" s="4" customFormat="1" ht="11.1" customHeight="1" x14ac:dyDescent="0.2">
      <c r="B14" s="16" t="s">
        <v>10</v>
      </c>
      <c r="C14" s="16" t="s">
        <v>11</v>
      </c>
      <c r="D14" s="138"/>
      <c r="E14" s="17" t="s">
        <v>12</v>
      </c>
      <c r="F14" s="17" t="s">
        <v>13</v>
      </c>
      <c r="G14" s="18" t="s">
        <v>14</v>
      </c>
      <c r="H14" s="18" t="s">
        <v>15</v>
      </c>
    </row>
    <row r="15" spans="2:8" s="4" customFormat="1" ht="11.1" customHeight="1" x14ac:dyDescent="0.2">
      <c r="B15" s="60"/>
      <c r="C15" s="16" t="s">
        <v>16</v>
      </c>
      <c r="D15" s="139"/>
      <c r="E15" s="19" t="s">
        <v>17</v>
      </c>
      <c r="F15" s="17" t="s">
        <v>18</v>
      </c>
      <c r="G15" s="18" t="s">
        <v>19</v>
      </c>
      <c r="H15" s="18"/>
    </row>
    <row r="16" spans="2:8" s="4" customFormat="1" ht="12" thickBot="1" x14ac:dyDescent="0.25">
      <c r="B16" s="46">
        <v>1</v>
      </c>
      <c r="C16" s="20">
        <v>2</v>
      </c>
      <c r="D16" s="20">
        <v>3</v>
      </c>
      <c r="E16" s="21">
        <v>4</v>
      </c>
      <c r="F16" s="21">
        <v>5</v>
      </c>
      <c r="G16" s="15" t="s">
        <v>20</v>
      </c>
      <c r="H16" s="43" t="s">
        <v>21</v>
      </c>
    </row>
    <row r="17" spans="2:8" s="4" customFormat="1" ht="17.25" customHeight="1" x14ac:dyDescent="0.2">
      <c r="B17" s="70" t="s">
        <v>187</v>
      </c>
      <c r="C17" s="22" t="s">
        <v>22</v>
      </c>
      <c r="D17" s="23" t="s">
        <v>23</v>
      </c>
      <c r="E17" s="82">
        <f>ROUND(E18+E19+E20+E21+E24+E30+E35,2)</f>
        <v>14523099.439999999</v>
      </c>
      <c r="F17" s="82">
        <f>ROUND(F18+F19+F20+F21+F24+F30+F35,2)</f>
        <v>47616993.219999999</v>
      </c>
      <c r="G17" s="82">
        <f>ROUND(G18+G19+G20+G21+G24+G30+G35,2)</f>
        <v>0</v>
      </c>
      <c r="H17" s="79">
        <f t="shared" ref="H17:H35" si="0">ROUND(SUM(E17:G17),2)</f>
        <v>62140092.659999996</v>
      </c>
    </row>
    <row r="18" spans="2:8" s="4" customFormat="1" ht="16.5" customHeight="1" x14ac:dyDescent="0.2">
      <c r="B18" s="61" t="s">
        <v>183</v>
      </c>
      <c r="C18" s="24" t="s">
        <v>24</v>
      </c>
      <c r="D18" s="25" t="s">
        <v>25</v>
      </c>
      <c r="E18" s="83"/>
      <c r="F18" s="74">
        <v>2055135.78</v>
      </c>
      <c r="G18" s="130"/>
      <c r="H18" s="80">
        <f t="shared" si="0"/>
        <v>2055135.78</v>
      </c>
    </row>
    <row r="19" spans="2:8" s="4" customFormat="1" ht="18" customHeight="1" x14ac:dyDescent="0.2">
      <c r="B19" s="61" t="s">
        <v>184</v>
      </c>
      <c r="C19" s="24" t="s">
        <v>26</v>
      </c>
      <c r="D19" s="25" t="s">
        <v>27</v>
      </c>
      <c r="E19" s="83"/>
      <c r="F19" s="74">
        <v>2557762.33</v>
      </c>
      <c r="G19" s="130"/>
      <c r="H19" s="80">
        <f t="shared" si="0"/>
        <v>2557762.33</v>
      </c>
    </row>
    <row r="20" spans="2:8" s="4" customFormat="1" ht="17.25" customHeight="1" x14ac:dyDescent="0.2">
      <c r="B20" s="61" t="s">
        <v>185</v>
      </c>
      <c r="C20" s="24" t="s">
        <v>28</v>
      </c>
      <c r="D20" s="25" t="s">
        <v>29</v>
      </c>
      <c r="E20" s="83"/>
      <c r="F20" s="74"/>
      <c r="G20" s="130"/>
      <c r="H20" s="80">
        <f t="shared" si="0"/>
        <v>0</v>
      </c>
    </row>
    <row r="21" spans="2:8" s="4" customFormat="1" ht="18" customHeight="1" x14ac:dyDescent="0.2">
      <c r="B21" s="61" t="s">
        <v>186</v>
      </c>
      <c r="C21" s="24" t="s">
        <v>30</v>
      </c>
      <c r="D21" s="25" t="s">
        <v>31</v>
      </c>
      <c r="E21" s="88">
        <f>ROUND(SUM(E22:E23),2)</f>
        <v>0</v>
      </c>
      <c r="F21" s="88">
        <f>ROUND(SUM(F22:F23),2)</f>
        <v>0</v>
      </c>
      <c r="G21" s="88">
        <f>ROUND(SUM(G22:G23),2)</f>
        <v>0</v>
      </c>
      <c r="H21" s="80">
        <f t="shared" si="0"/>
        <v>0</v>
      </c>
    </row>
    <row r="22" spans="2:8" s="4" customFormat="1" ht="24" customHeight="1" x14ac:dyDescent="0.2">
      <c r="B22" s="63" t="s">
        <v>176</v>
      </c>
      <c r="C22" s="29" t="s">
        <v>32</v>
      </c>
      <c r="D22" s="25" t="s">
        <v>33</v>
      </c>
      <c r="E22" s="84"/>
      <c r="F22" s="74"/>
      <c r="G22" s="130"/>
      <c r="H22" s="80">
        <f t="shared" si="0"/>
        <v>0</v>
      </c>
    </row>
    <row r="23" spans="2:8" s="4" customFormat="1" ht="16.5" customHeight="1" x14ac:dyDescent="0.2">
      <c r="B23" s="63" t="s">
        <v>177</v>
      </c>
      <c r="C23" s="24" t="s">
        <v>34</v>
      </c>
      <c r="D23" s="25" t="s">
        <v>35</v>
      </c>
      <c r="E23" s="83"/>
      <c r="F23" s="74"/>
      <c r="G23" s="130"/>
      <c r="H23" s="80">
        <f t="shared" si="0"/>
        <v>0</v>
      </c>
    </row>
    <row r="24" spans="2:8" s="4" customFormat="1" ht="16.5" customHeight="1" x14ac:dyDescent="0.2">
      <c r="B24" s="69" t="s">
        <v>188</v>
      </c>
      <c r="C24" s="24" t="s">
        <v>36</v>
      </c>
      <c r="D24" s="25" t="s">
        <v>37</v>
      </c>
      <c r="E24" s="88">
        <f>ROUND(E25+E26+E29,2)</f>
        <v>0</v>
      </c>
      <c r="F24" s="88">
        <f>ROUND(F25+F26+F29,2)</f>
        <v>-9443904.8900000006</v>
      </c>
      <c r="G24" s="88">
        <f>ROUND(G25+G26+G29,2)</f>
        <v>0</v>
      </c>
      <c r="H24" s="80">
        <f t="shared" si="0"/>
        <v>-9443904.8900000006</v>
      </c>
    </row>
    <row r="25" spans="2:8" s="4" customFormat="1" ht="17.25" customHeight="1" x14ac:dyDescent="0.2">
      <c r="B25" s="63" t="s">
        <v>178</v>
      </c>
      <c r="C25" s="29" t="s">
        <v>38</v>
      </c>
      <c r="D25" s="25" t="s">
        <v>39</v>
      </c>
      <c r="E25" s="74"/>
      <c r="F25" s="74"/>
      <c r="G25" s="130"/>
      <c r="H25" s="80">
        <f t="shared" si="0"/>
        <v>0</v>
      </c>
    </row>
    <row r="26" spans="2:8" s="4" customFormat="1" ht="16.5" customHeight="1" x14ac:dyDescent="0.2">
      <c r="B26" s="63" t="s">
        <v>179</v>
      </c>
      <c r="C26" s="24" t="s">
        <v>40</v>
      </c>
      <c r="D26" s="25" t="s">
        <v>41</v>
      </c>
      <c r="E26" s="124">
        <f>ROUND(E27+E28,2)</f>
        <v>0</v>
      </c>
      <c r="F26" s="123">
        <f>ROUND(F27+F28,2)</f>
        <v>-9443904.8900000006</v>
      </c>
      <c r="G26" s="130"/>
      <c r="H26" s="80">
        <f t="shared" si="0"/>
        <v>-9443904.8900000006</v>
      </c>
    </row>
    <row r="27" spans="2:8" s="4" customFormat="1" ht="16.5" customHeight="1" x14ac:dyDescent="0.2">
      <c r="B27" s="63" t="s">
        <v>180</v>
      </c>
      <c r="C27" s="29" t="s">
        <v>42</v>
      </c>
      <c r="D27" s="25" t="s">
        <v>41</v>
      </c>
      <c r="E27" s="74"/>
      <c r="F27" s="74">
        <v>-9443904.8900000006</v>
      </c>
      <c r="G27" s="130"/>
      <c r="H27" s="80">
        <f t="shared" si="0"/>
        <v>-9443904.8900000006</v>
      </c>
    </row>
    <row r="28" spans="2:8" s="4" customFormat="1" ht="17.25" customHeight="1" x14ac:dyDescent="0.2">
      <c r="B28" s="63" t="s">
        <v>181</v>
      </c>
      <c r="C28" s="24" t="s">
        <v>43</v>
      </c>
      <c r="D28" s="25" t="s">
        <v>41</v>
      </c>
      <c r="E28" s="83"/>
      <c r="F28" s="74"/>
      <c r="G28" s="130"/>
      <c r="H28" s="80">
        <f t="shared" si="0"/>
        <v>0</v>
      </c>
    </row>
    <row r="29" spans="2:8" s="4" customFormat="1" ht="16.5" customHeight="1" x14ac:dyDescent="0.2">
      <c r="B29" s="63" t="s">
        <v>182</v>
      </c>
      <c r="C29" s="24" t="s">
        <v>44</v>
      </c>
      <c r="D29" s="25" t="s">
        <v>45</v>
      </c>
      <c r="E29" s="73"/>
      <c r="F29" s="74"/>
      <c r="G29" s="130"/>
      <c r="H29" s="80">
        <f t="shared" si="0"/>
        <v>0</v>
      </c>
    </row>
    <row r="30" spans="2:8" s="4" customFormat="1" ht="17.25" customHeight="1" x14ac:dyDescent="0.2">
      <c r="B30" s="71" t="s">
        <v>189</v>
      </c>
      <c r="C30" s="24" t="s">
        <v>23</v>
      </c>
      <c r="D30" s="30" t="s">
        <v>46</v>
      </c>
      <c r="E30" s="88">
        <f>ROUND(SUM(E31:E34),2)</f>
        <v>14523099.439999999</v>
      </c>
      <c r="F30" s="88">
        <f>ROUND(SUM(F31:F34),2)</f>
        <v>52448000</v>
      </c>
      <c r="G30" s="88">
        <f>ROUND(SUM(G31:G34),2)</f>
        <v>0</v>
      </c>
      <c r="H30" s="80">
        <f t="shared" si="0"/>
        <v>66971099.439999998</v>
      </c>
    </row>
    <row r="31" spans="2:8" s="4" customFormat="1" ht="18" customHeight="1" x14ac:dyDescent="0.2">
      <c r="B31" s="62" t="s">
        <v>191</v>
      </c>
      <c r="C31" s="29" t="s">
        <v>47</v>
      </c>
      <c r="D31" s="25" t="s">
        <v>46</v>
      </c>
      <c r="E31" s="127"/>
      <c r="F31" s="74">
        <v>52448000</v>
      </c>
      <c r="G31" s="130"/>
      <c r="H31" s="80">
        <f t="shared" si="0"/>
        <v>52448000</v>
      </c>
    </row>
    <row r="32" spans="2:8" s="4" customFormat="1" ht="17.25" customHeight="1" x14ac:dyDescent="0.2">
      <c r="B32" s="72" t="s">
        <v>192</v>
      </c>
      <c r="C32" s="29" t="s">
        <v>48</v>
      </c>
      <c r="D32" s="25" t="s">
        <v>46</v>
      </c>
      <c r="E32" s="74">
        <v>14523099.439999999</v>
      </c>
      <c r="F32" s="74"/>
      <c r="G32" s="130"/>
      <c r="H32" s="80">
        <f t="shared" si="0"/>
        <v>14523099.439999999</v>
      </c>
    </row>
    <row r="33" spans="2:8" s="4" customFormat="1" ht="18.75" customHeight="1" x14ac:dyDescent="0.2">
      <c r="B33" s="72" t="s">
        <v>193</v>
      </c>
      <c r="C33" s="29" t="s">
        <v>49</v>
      </c>
      <c r="D33" s="25" t="s">
        <v>46</v>
      </c>
      <c r="E33" s="129"/>
      <c r="F33" s="74"/>
      <c r="G33" s="130"/>
      <c r="H33" s="80">
        <f t="shared" si="0"/>
        <v>0</v>
      </c>
    </row>
    <row r="34" spans="2:8" s="4" customFormat="1" ht="18.75" customHeight="1" x14ac:dyDescent="0.2">
      <c r="B34" s="62" t="s">
        <v>194</v>
      </c>
      <c r="C34" s="29" t="s">
        <v>50</v>
      </c>
      <c r="D34" s="25" t="s">
        <v>46</v>
      </c>
      <c r="E34" s="127"/>
      <c r="F34" s="74"/>
      <c r="G34" s="130"/>
      <c r="H34" s="80">
        <f t="shared" si="0"/>
        <v>0</v>
      </c>
    </row>
    <row r="35" spans="2:8" s="4" customFormat="1" ht="16.5" customHeight="1" thickBot="1" x14ac:dyDescent="0.25">
      <c r="B35" s="64" t="s">
        <v>190</v>
      </c>
      <c r="C35" s="37" t="s">
        <v>51</v>
      </c>
      <c r="D35" s="39" t="s">
        <v>23</v>
      </c>
      <c r="E35" s="128"/>
      <c r="F35" s="77"/>
      <c r="G35" s="131"/>
      <c r="H35" s="81">
        <f t="shared" si="0"/>
        <v>0</v>
      </c>
    </row>
    <row r="36" spans="2:8" s="4" customFormat="1" ht="15" customHeight="1" x14ac:dyDescent="0.2">
      <c r="B36" s="31"/>
      <c r="C36" s="32"/>
      <c r="D36" s="32"/>
      <c r="E36" s="32"/>
      <c r="F36" s="32"/>
      <c r="G36" s="32"/>
      <c r="H36" s="32" t="s">
        <v>52</v>
      </c>
    </row>
    <row r="37" spans="2:8" s="4" customFormat="1" ht="11.1" customHeight="1" x14ac:dyDescent="0.2">
      <c r="B37" s="59"/>
      <c r="C37" s="13" t="s">
        <v>6</v>
      </c>
      <c r="D37" s="137" t="s">
        <v>7</v>
      </c>
      <c r="E37" s="14" t="s">
        <v>8</v>
      </c>
      <c r="F37" s="14" t="s">
        <v>8</v>
      </c>
      <c r="G37" s="15" t="s">
        <v>9</v>
      </c>
      <c r="H37" s="15"/>
    </row>
    <row r="38" spans="2:8" s="4" customFormat="1" ht="11.1" customHeight="1" x14ac:dyDescent="0.2">
      <c r="B38" s="60" t="s">
        <v>53</v>
      </c>
      <c r="C38" s="16" t="s">
        <v>11</v>
      </c>
      <c r="D38" s="138"/>
      <c r="E38" s="17" t="s">
        <v>12</v>
      </c>
      <c r="F38" s="17" t="s">
        <v>13</v>
      </c>
      <c r="G38" s="18" t="s">
        <v>14</v>
      </c>
      <c r="H38" s="18" t="s">
        <v>15</v>
      </c>
    </row>
    <row r="39" spans="2:8" s="4" customFormat="1" ht="11.1" customHeight="1" x14ac:dyDescent="0.2">
      <c r="B39" s="60"/>
      <c r="C39" s="16" t="s">
        <v>16</v>
      </c>
      <c r="D39" s="139"/>
      <c r="E39" s="19" t="s">
        <v>17</v>
      </c>
      <c r="F39" s="17" t="s">
        <v>18</v>
      </c>
      <c r="G39" s="18" t="s">
        <v>19</v>
      </c>
      <c r="H39" s="18"/>
    </row>
    <row r="40" spans="2:8" s="4" customFormat="1" ht="11.1" customHeight="1" thickBot="1" x14ac:dyDescent="0.25">
      <c r="B40" s="46">
        <v>1</v>
      </c>
      <c r="C40" s="20">
        <v>2</v>
      </c>
      <c r="D40" s="20">
        <v>3</v>
      </c>
      <c r="E40" s="21">
        <v>4</v>
      </c>
      <c r="F40" s="21">
        <v>5</v>
      </c>
      <c r="G40" s="15" t="s">
        <v>20</v>
      </c>
      <c r="H40" s="43" t="s">
        <v>21</v>
      </c>
    </row>
    <row r="41" spans="2:8" s="4" customFormat="1" ht="28.5" customHeight="1" x14ac:dyDescent="0.2">
      <c r="B41" s="70" t="s">
        <v>219</v>
      </c>
      <c r="C41" s="22" t="s">
        <v>31</v>
      </c>
      <c r="D41" s="33" t="s">
        <v>54</v>
      </c>
      <c r="E41" s="96">
        <f>ROUND(E42+E46+E53+E56+E59+E62+E65+E71+E75,2)</f>
        <v>2102686.04</v>
      </c>
      <c r="F41" s="96">
        <f>ROUND(F42+F46+F53+F56+F59+F62+F65+F71+F75,2)</f>
        <v>65783643.479999997</v>
      </c>
      <c r="G41" s="96">
        <f>ROUND(G42+G46+G53+G56+G59+G62+G65+G71+G75,2)</f>
        <v>0</v>
      </c>
      <c r="H41" s="93">
        <f t="shared" ref="H41:H65" si="1">ROUND(SUM(E41:G41),2)</f>
        <v>67886329.519999996</v>
      </c>
    </row>
    <row r="42" spans="2:8" s="4" customFormat="1" ht="16.5" customHeight="1" x14ac:dyDescent="0.2">
      <c r="B42" s="69" t="s">
        <v>195</v>
      </c>
      <c r="C42" s="24" t="s">
        <v>55</v>
      </c>
      <c r="D42" s="34" t="s">
        <v>56</v>
      </c>
      <c r="E42" s="97">
        <f>ROUND(SUM(E43:E45),2)</f>
        <v>0</v>
      </c>
      <c r="F42" s="97">
        <f>ROUND(SUM(F43:F45),2)</f>
        <v>39368754.210000001</v>
      </c>
      <c r="G42" s="98">
        <f>ROUND(SUM(G43:G45),2)</f>
        <v>0</v>
      </c>
      <c r="H42" s="94">
        <f t="shared" si="1"/>
        <v>39368754.210000001</v>
      </c>
    </row>
    <row r="43" spans="2:8" s="4" customFormat="1" ht="16.5" customHeight="1" x14ac:dyDescent="0.2">
      <c r="B43" s="63" t="s">
        <v>196</v>
      </c>
      <c r="C43" s="29" t="s">
        <v>57</v>
      </c>
      <c r="D43" s="34" t="s">
        <v>58</v>
      </c>
      <c r="E43" s="75"/>
      <c r="F43" s="75">
        <v>30530279.050000001</v>
      </c>
      <c r="G43" s="85"/>
      <c r="H43" s="94">
        <f t="shared" si="1"/>
        <v>30530279.050000001</v>
      </c>
    </row>
    <row r="44" spans="2:8" s="4" customFormat="1" ht="18" customHeight="1" x14ac:dyDescent="0.2">
      <c r="B44" s="63" t="s">
        <v>197</v>
      </c>
      <c r="C44" s="24" t="s">
        <v>59</v>
      </c>
      <c r="D44" s="34" t="s">
        <v>60</v>
      </c>
      <c r="E44" s="76"/>
      <c r="F44" s="76"/>
      <c r="G44" s="86"/>
      <c r="H44" s="94">
        <f t="shared" si="1"/>
        <v>0</v>
      </c>
    </row>
    <row r="45" spans="2:8" s="4" customFormat="1" ht="18" customHeight="1" x14ac:dyDescent="0.2">
      <c r="B45" s="63" t="s">
        <v>198</v>
      </c>
      <c r="C45" s="24" t="s">
        <v>61</v>
      </c>
      <c r="D45" s="34" t="s">
        <v>62</v>
      </c>
      <c r="E45" s="76"/>
      <c r="F45" s="76">
        <v>8838475.1600000001</v>
      </c>
      <c r="G45" s="86"/>
      <c r="H45" s="94">
        <f t="shared" si="1"/>
        <v>8838475.1600000001</v>
      </c>
    </row>
    <row r="46" spans="2:8" s="4" customFormat="1" ht="18" customHeight="1" x14ac:dyDescent="0.2">
      <c r="B46" s="69" t="s">
        <v>199</v>
      </c>
      <c r="C46" s="24" t="s">
        <v>37</v>
      </c>
      <c r="D46" s="34" t="s">
        <v>63</v>
      </c>
      <c r="E46" s="97">
        <f>ROUND(SUM(E47:E52),2)</f>
        <v>1961104.04</v>
      </c>
      <c r="F46" s="97">
        <f>ROUND(SUM(F47:F52),2)</f>
        <v>11154940.369999999</v>
      </c>
      <c r="G46" s="97">
        <f>ROUND(SUM(G47:G52),2)</f>
        <v>0</v>
      </c>
      <c r="H46" s="94">
        <f t="shared" si="1"/>
        <v>13116044.41</v>
      </c>
    </row>
    <row r="47" spans="2:8" s="4" customFormat="1" ht="18" customHeight="1" x14ac:dyDescent="0.2">
      <c r="B47" s="63" t="s">
        <v>200</v>
      </c>
      <c r="C47" s="29" t="s">
        <v>39</v>
      </c>
      <c r="D47" s="34" t="s">
        <v>64</v>
      </c>
      <c r="E47" s="75"/>
      <c r="F47" s="75">
        <v>201704.7</v>
      </c>
      <c r="G47" s="85"/>
      <c r="H47" s="94">
        <f t="shared" si="1"/>
        <v>201704.7</v>
      </c>
    </row>
    <row r="48" spans="2:8" s="4" customFormat="1" ht="18" customHeight="1" x14ac:dyDescent="0.2">
      <c r="B48" s="63" t="s">
        <v>201</v>
      </c>
      <c r="C48" s="24" t="s">
        <v>41</v>
      </c>
      <c r="D48" s="34" t="s">
        <v>65</v>
      </c>
      <c r="E48" s="76"/>
      <c r="F48" s="76">
        <v>151789</v>
      </c>
      <c r="G48" s="86"/>
      <c r="H48" s="94">
        <f t="shared" si="1"/>
        <v>151789</v>
      </c>
    </row>
    <row r="49" spans="2:8" s="4" customFormat="1" ht="18" customHeight="1" x14ac:dyDescent="0.2">
      <c r="B49" s="63" t="s">
        <v>202</v>
      </c>
      <c r="C49" s="24" t="s">
        <v>45</v>
      </c>
      <c r="D49" s="34" t="s">
        <v>66</v>
      </c>
      <c r="E49" s="76"/>
      <c r="F49" s="76">
        <v>5672470.3499999996</v>
      </c>
      <c r="G49" s="86"/>
      <c r="H49" s="94">
        <f t="shared" si="1"/>
        <v>5672470.3499999996</v>
      </c>
    </row>
    <row r="50" spans="2:8" s="4" customFormat="1" ht="18" customHeight="1" x14ac:dyDescent="0.2">
      <c r="B50" s="63" t="s">
        <v>203</v>
      </c>
      <c r="C50" s="24" t="s">
        <v>67</v>
      </c>
      <c r="D50" s="34" t="s">
        <v>68</v>
      </c>
      <c r="E50" s="76"/>
      <c r="F50" s="76"/>
      <c r="G50" s="86"/>
      <c r="H50" s="94">
        <f t="shared" si="1"/>
        <v>0</v>
      </c>
    </row>
    <row r="51" spans="2:8" s="4" customFormat="1" ht="18" customHeight="1" x14ac:dyDescent="0.2">
      <c r="B51" s="63" t="s">
        <v>204</v>
      </c>
      <c r="C51" s="24" t="s">
        <v>69</v>
      </c>
      <c r="D51" s="34" t="s">
        <v>70</v>
      </c>
      <c r="E51" s="76">
        <v>1961104.04</v>
      </c>
      <c r="F51" s="76">
        <v>1648529.27</v>
      </c>
      <c r="G51" s="86"/>
      <c r="H51" s="94">
        <f t="shared" si="1"/>
        <v>3609633.31</v>
      </c>
    </row>
    <row r="52" spans="2:8" s="4" customFormat="1" ht="18" customHeight="1" x14ac:dyDescent="0.2">
      <c r="B52" s="63" t="s">
        <v>205</v>
      </c>
      <c r="C52" s="24" t="s">
        <v>71</v>
      </c>
      <c r="D52" s="34" t="s">
        <v>72</v>
      </c>
      <c r="E52" s="76"/>
      <c r="F52" s="76">
        <v>3480447.05</v>
      </c>
      <c r="G52" s="86"/>
      <c r="H52" s="94">
        <f t="shared" si="1"/>
        <v>3480447.05</v>
      </c>
    </row>
    <row r="53" spans="2:8" s="4" customFormat="1" ht="18" customHeight="1" x14ac:dyDescent="0.2">
      <c r="B53" s="90" t="s">
        <v>206</v>
      </c>
      <c r="C53" s="27" t="s">
        <v>73</v>
      </c>
      <c r="D53" s="35" t="s">
        <v>74</v>
      </c>
      <c r="E53" s="97">
        <f>ROUND(SUM(E54:E55),2)</f>
        <v>0</v>
      </c>
      <c r="F53" s="97">
        <f>ROUND(SUM(F54:F55),2)</f>
        <v>0</v>
      </c>
      <c r="G53" s="97">
        <f>ROUND(SUM(G54:G55),2)</f>
        <v>0</v>
      </c>
      <c r="H53" s="94">
        <f t="shared" si="1"/>
        <v>0</v>
      </c>
    </row>
    <row r="54" spans="2:8" s="4" customFormat="1" ht="18" customHeight="1" x14ac:dyDescent="0.2">
      <c r="B54" s="72" t="s">
        <v>207</v>
      </c>
      <c r="C54" s="24" t="s">
        <v>75</v>
      </c>
      <c r="D54" s="30" t="s">
        <v>76</v>
      </c>
      <c r="E54" s="85"/>
      <c r="F54" s="75"/>
      <c r="G54" s="85"/>
      <c r="H54" s="94">
        <f t="shared" si="1"/>
        <v>0</v>
      </c>
    </row>
    <row r="55" spans="2:8" s="4" customFormat="1" ht="18" customHeight="1" x14ac:dyDescent="0.2">
      <c r="B55" s="63" t="s">
        <v>208</v>
      </c>
      <c r="C55" s="24" t="s">
        <v>77</v>
      </c>
      <c r="D55" s="34" t="s">
        <v>78</v>
      </c>
      <c r="E55" s="86"/>
      <c r="F55" s="76"/>
      <c r="G55" s="86"/>
      <c r="H55" s="94">
        <f t="shared" si="1"/>
        <v>0</v>
      </c>
    </row>
    <row r="56" spans="2:8" s="4" customFormat="1" ht="18" customHeight="1" x14ac:dyDescent="0.2">
      <c r="B56" s="69" t="s">
        <v>209</v>
      </c>
      <c r="C56" s="24" t="s">
        <v>56</v>
      </c>
      <c r="D56" s="34" t="s">
        <v>79</v>
      </c>
      <c r="E56" s="97">
        <f>ROUND(SUM(E57:E58),2)</f>
        <v>0</v>
      </c>
      <c r="F56" s="97">
        <f>ROUND(SUM(F57:F58),2)</f>
        <v>0</v>
      </c>
      <c r="G56" s="97">
        <f>ROUND(SUM(G57:G58),2)</f>
        <v>0</v>
      </c>
      <c r="H56" s="94">
        <f t="shared" si="1"/>
        <v>0</v>
      </c>
    </row>
    <row r="57" spans="2:8" s="4" customFormat="1" ht="18" customHeight="1" x14ac:dyDescent="0.2">
      <c r="B57" s="63" t="s">
        <v>210</v>
      </c>
      <c r="C57" s="29" t="s">
        <v>58</v>
      </c>
      <c r="D57" s="34" t="s">
        <v>80</v>
      </c>
      <c r="E57" s="75"/>
      <c r="F57" s="75"/>
      <c r="G57" s="85"/>
      <c r="H57" s="94">
        <f t="shared" si="1"/>
        <v>0</v>
      </c>
    </row>
    <row r="58" spans="2:8" s="4" customFormat="1" ht="23.25" customHeight="1" x14ac:dyDescent="0.2">
      <c r="B58" s="89" t="s">
        <v>211</v>
      </c>
      <c r="C58" s="29" t="s">
        <v>60</v>
      </c>
      <c r="D58" s="34" t="s">
        <v>81</v>
      </c>
      <c r="E58" s="75"/>
      <c r="F58" s="75"/>
      <c r="G58" s="85"/>
      <c r="H58" s="94">
        <f t="shared" si="1"/>
        <v>0</v>
      </c>
    </row>
    <row r="59" spans="2:8" s="4" customFormat="1" ht="18" customHeight="1" x14ac:dyDescent="0.2">
      <c r="B59" s="69" t="s">
        <v>212</v>
      </c>
      <c r="C59" s="29" t="s">
        <v>74</v>
      </c>
      <c r="D59" s="34" t="s">
        <v>82</v>
      </c>
      <c r="E59" s="97">
        <f>ROUND(SUM(E60:E61),2)</f>
        <v>0</v>
      </c>
      <c r="F59" s="97">
        <f>ROUND(SUM(F60:F61),2)</f>
        <v>0</v>
      </c>
      <c r="G59" s="97">
        <f>ROUND(SUM(G60:G61),2)</f>
        <v>0</v>
      </c>
      <c r="H59" s="94">
        <f t="shared" si="1"/>
        <v>0</v>
      </c>
    </row>
    <row r="60" spans="2:8" s="4" customFormat="1" ht="22.5" customHeight="1" x14ac:dyDescent="0.2">
      <c r="B60" s="63" t="s">
        <v>213</v>
      </c>
      <c r="C60" s="29" t="s">
        <v>78</v>
      </c>
      <c r="D60" s="34" t="s">
        <v>83</v>
      </c>
      <c r="E60" s="75"/>
      <c r="F60" s="75"/>
      <c r="G60" s="85"/>
      <c r="H60" s="94">
        <f t="shared" si="1"/>
        <v>0</v>
      </c>
    </row>
    <row r="61" spans="2:8" s="4" customFormat="1" ht="18" customHeight="1" x14ac:dyDescent="0.2">
      <c r="B61" s="63" t="s">
        <v>214</v>
      </c>
      <c r="C61" s="24" t="s">
        <v>84</v>
      </c>
      <c r="D61" s="36" t="s">
        <v>85</v>
      </c>
      <c r="E61" s="76"/>
      <c r="F61" s="76"/>
      <c r="G61" s="86"/>
      <c r="H61" s="94">
        <f t="shared" si="1"/>
        <v>0</v>
      </c>
    </row>
    <row r="62" spans="2:8" s="4" customFormat="1" ht="18" customHeight="1" x14ac:dyDescent="0.2">
      <c r="B62" s="69" t="s">
        <v>215</v>
      </c>
      <c r="C62" s="24" t="s">
        <v>79</v>
      </c>
      <c r="D62" s="34" t="s">
        <v>86</v>
      </c>
      <c r="E62" s="102">
        <f>ROUND(SUM(E63:E64),2)</f>
        <v>0</v>
      </c>
      <c r="F62" s="102">
        <f>ROUND(SUM(F63:F64),2)</f>
        <v>0</v>
      </c>
      <c r="G62" s="102">
        <f>ROUND(SUM(G63:G64),2)</f>
        <v>0</v>
      </c>
      <c r="H62" s="94">
        <f t="shared" si="1"/>
        <v>0</v>
      </c>
    </row>
    <row r="63" spans="2:8" s="4" customFormat="1" ht="18" customHeight="1" x14ac:dyDescent="0.2">
      <c r="B63" s="63" t="s">
        <v>216</v>
      </c>
      <c r="C63" s="29" t="s">
        <v>81</v>
      </c>
      <c r="D63" s="34" t="s">
        <v>87</v>
      </c>
      <c r="E63" s="75"/>
      <c r="F63" s="75"/>
      <c r="G63" s="85"/>
      <c r="H63" s="94">
        <f t="shared" si="1"/>
        <v>0</v>
      </c>
    </row>
    <row r="64" spans="2:8" s="4" customFormat="1" ht="24.75" customHeight="1" x14ac:dyDescent="0.2">
      <c r="B64" s="63" t="s">
        <v>218</v>
      </c>
      <c r="C64" s="29" t="s">
        <v>88</v>
      </c>
      <c r="D64" s="34" t="s">
        <v>89</v>
      </c>
      <c r="E64" s="75"/>
      <c r="F64" s="75"/>
      <c r="G64" s="85"/>
      <c r="H64" s="94">
        <f t="shared" si="1"/>
        <v>0</v>
      </c>
    </row>
    <row r="65" spans="2:8" s="4" customFormat="1" ht="18" customHeight="1" thickBot="1" x14ac:dyDescent="0.25">
      <c r="B65" s="91" t="s">
        <v>217</v>
      </c>
      <c r="C65" s="37" t="s">
        <v>82</v>
      </c>
      <c r="D65" s="38" t="s">
        <v>90</v>
      </c>
      <c r="E65" s="78">
        <v>120000</v>
      </c>
      <c r="F65" s="78">
        <v>2595071.38</v>
      </c>
      <c r="G65" s="87"/>
      <c r="H65" s="95">
        <f t="shared" si="1"/>
        <v>2715071.38</v>
      </c>
    </row>
    <row r="66" spans="2:8" s="4" customFormat="1" ht="14.25" customHeight="1" x14ac:dyDescent="0.2">
      <c r="B66" s="40"/>
      <c r="C66" s="32"/>
      <c r="D66" s="32"/>
      <c r="E66" s="32"/>
      <c r="F66" s="32"/>
      <c r="G66" s="32"/>
      <c r="H66" s="32" t="s">
        <v>91</v>
      </c>
    </row>
    <row r="67" spans="2:8" s="4" customFormat="1" ht="11.1" customHeight="1" x14ac:dyDescent="0.2">
      <c r="B67" s="59"/>
      <c r="C67" s="16" t="s">
        <v>6</v>
      </c>
      <c r="D67" s="138" t="s">
        <v>7</v>
      </c>
      <c r="E67" s="17" t="s">
        <v>8</v>
      </c>
      <c r="F67" s="17" t="s">
        <v>8</v>
      </c>
      <c r="G67" s="18" t="s">
        <v>9</v>
      </c>
      <c r="H67" s="15"/>
    </row>
    <row r="68" spans="2:8" s="4" customFormat="1" ht="11.1" customHeight="1" x14ac:dyDescent="0.2">
      <c r="B68" s="16" t="s">
        <v>92</v>
      </c>
      <c r="C68" s="16" t="s">
        <v>11</v>
      </c>
      <c r="D68" s="138"/>
      <c r="E68" s="17" t="s">
        <v>12</v>
      </c>
      <c r="F68" s="17" t="s">
        <v>13</v>
      </c>
      <c r="G68" s="18" t="s">
        <v>14</v>
      </c>
      <c r="H68" s="18" t="s">
        <v>15</v>
      </c>
    </row>
    <row r="69" spans="2:8" s="4" customFormat="1" ht="11.1" customHeight="1" x14ac:dyDescent="0.2">
      <c r="B69" s="60"/>
      <c r="C69" s="16" t="s">
        <v>16</v>
      </c>
      <c r="D69" s="139"/>
      <c r="E69" s="19" t="s">
        <v>17</v>
      </c>
      <c r="F69" s="17" t="s">
        <v>18</v>
      </c>
      <c r="G69" s="18" t="s">
        <v>19</v>
      </c>
      <c r="H69" s="18"/>
    </row>
    <row r="70" spans="2:8" s="4" customFormat="1" ht="11.1" customHeight="1" thickBot="1" x14ac:dyDescent="0.25">
      <c r="B70" s="46">
        <v>1</v>
      </c>
      <c r="C70" s="41">
        <v>2</v>
      </c>
      <c r="D70" s="41">
        <v>3</v>
      </c>
      <c r="E70" s="42">
        <v>4</v>
      </c>
      <c r="F70" s="42">
        <v>5</v>
      </c>
      <c r="G70" s="43" t="s">
        <v>20</v>
      </c>
      <c r="H70" s="43" t="s">
        <v>21</v>
      </c>
    </row>
    <row r="71" spans="2:8" s="4" customFormat="1" ht="18" customHeight="1" x14ac:dyDescent="0.2">
      <c r="B71" s="69" t="s">
        <v>220</v>
      </c>
      <c r="C71" s="29" t="s">
        <v>86</v>
      </c>
      <c r="D71" s="34" t="s">
        <v>93</v>
      </c>
      <c r="E71" s="102">
        <f>ROUND(SUM(E72:E74),2)</f>
        <v>21582</v>
      </c>
      <c r="F71" s="102">
        <f>ROUND(SUM(F72:F74),2)</f>
        <v>12664877.52</v>
      </c>
      <c r="G71" s="102">
        <f>ROUND(SUM(G72:G74),2)</f>
        <v>0</v>
      </c>
      <c r="H71" s="101">
        <f t="shared" ref="H71:H95" si="2">ROUND(SUM(E71:G71),2)</f>
        <v>12686459.52</v>
      </c>
    </row>
    <row r="72" spans="2:8" s="4" customFormat="1" ht="18" customHeight="1" x14ac:dyDescent="0.2">
      <c r="B72" s="63" t="s">
        <v>221</v>
      </c>
      <c r="C72" s="29" t="s">
        <v>94</v>
      </c>
      <c r="D72" s="34" t="s">
        <v>95</v>
      </c>
      <c r="E72" s="75"/>
      <c r="F72" s="75">
        <v>7049396.2400000002</v>
      </c>
      <c r="G72" s="85"/>
      <c r="H72" s="101">
        <f t="shared" si="2"/>
        <v>7049396.2400000002</v>
      </c>
    </row>
    <row r="73" spans="2:8" s="4" customFormat="1" ht="18" customHeight="1" x14ac:dyDescent="0.2">
      <c r="B73" s="62" t="s">
        <v>222</v>
      </c>
      <c r="C73" s="24" t="s">
        <v>96</v>
      </c>
      <c r="D73" s="34" t="s">
        <v>97</v>
      </c>
      <c r="E73" s="76">
        <v>21582</v>
      </c>
      <c r="F73" s="76">
        <v>5615481.2800000003</v>
      </c>
      <c r="G73" s="86"/>
      <c r="H73" s="101">
        <f t="shared" si="2"/>
        <v>5637063.2800000003</v>
      </c>
    </row>
    <row r="74" spans="2:8" s="4" customFormat="1" ht="18" customHeight="1" x14ac:dyDescent="0.2">
      <c r="B74" s="72" t="s">
        <v>223</v>
      </c>
      <c r="C74" s="24" t="s">
        <v>98</v>
      </c>
      <c r="D74" s="34" t="s">
        <v>99</v>
      </c>
      <c r="E74" s="76"/>
      <c r="F74" s="76"/>
      <c r="G74" s="86"/>
      <c r="H74" s="101">
        <f t="shared" si="2"/>
        <v>0</v>
      </c>
    </row>
    <row r="75" spans="2:8" s="4" customFormat="1" ht="18" customHeight="1" x14ac:dyDescent="0.2">
      <c r="B75" s="71" t="s">
        <v>224</v>
      </c>
      <c r="C75" s="24" t="s">
        <v>90</v>
      </c>
      <c r="D75" s="34"/>
      <c r="E75" s="76"/>
      <c r="F75" s="76"/>
      <c r="G75" s="86"/>
      <c r="H75" s="80">
        <f t="shared" si="2"/>
        <v>0</v>
      </c>
    </row>
    <row r="76" spans="2:8" s="4" customFormat="1" ht="17.25" customHeight="1" x14ac:dyDescent="0.2">
      <c r="B76" s="103" t="s">
        <v>291</v>
      </c>
      <c r="C76" s="24" t="s">
        <v>100</v>
      </c>
      <c r="D76" s="34"/>
      <c r="E76" s="97">
        <f>ROUND(E77-E78+E79,2)</f>
        <v>12420413.4</v>
      </c>
      <c r="F76" s="97">
        <f>ROUND(F77-F78+F79,2)</f>
        <v>-18203177.260000002</v>
      </c>
      <c r="G76" s="97">
        <f>ROUND(G77-G78+G79,2)</f>
        <v>0</v>
      </c>
      <c r="H76" s="104">
        <f t="shared" si="2"/>
        <v>-5782763.8600000003</v>
      </c>
    </row>
    <row r="77" spans="2:8" s="4" customFormat="1" ht="18.75" customHeight="1" x14ac:dyDescent="0.2">
      <c r="B77" s="61" t="s">
        <v>101</v>
      </c>
      <c r="C77" s="24" t="s">
        <v>102</v>
      </c>
      <c r="D77" s="34"/>
      <c r="E77" s="97">
        <f>ROUND(E17-E41,2)</f>
        <v>12420413.4</v>
      </c>
      <c r="F77" s="97">
        <f>ROUND(F17-F41,2)</f>
        <v>-18166650.260000002</v>
      </c>
      <c r="G77" s="97">
        <f>ROUND(G17-G41,2)</f>
        <v>0</v>
      </c>
      <c r="H77" s="104">
        <f t="shared" si="2"/>
        <v>-5746236.8600000003</v>
      </c>
    </row>
    <row r="78" spans="2:8" s="4" customFormat="1" ht="17.25" customHeight="1" x14ac:dyDescent="0.2">
      <c r="B78" s="61" t="s">
        <v>103</v>
      </c>
      <c r="C78" s="24" t="s">
        <v>104</v>
      </c>
      <c r="D78" s="34"/>
      <c r="E78" s="86"/>
      <c r="F78" s="76">
        <v>36527</v>
      </c>
      <c r="G78" s="86"/>
      <c r="H78" s="104">
        <f t="shared" si="2"/>
        <v>36527</v>
      </c>
    </row>
    <row r="79" spans="2:8" s="4" customFormat="1" ht="17.25" customHeight="1" x14ac:dyDescent="0.2">
      <c r="B79" s="132" t="s">
        <v>289</v>
      </c>
      <c r="C79" s="24" t="s">
        <v>290</v>
      </c>
      <c r="D79" s="34"/>
      <c r="E79" s="133"/>
      <c r="F79" s="133"/>
      <c r="G79" s="133"/>
      <c r="H79" s="104">
        <f t="shared" si="2"/>
        <v>0</v>
      </c>
    </row>
    <row r="80" spans="2:8" s="4" customFormat="1" ht="18" customHeight="1" x14ac:dyDescent="0.2">
      <c r="B80" s="103" t="s">
        <v>292</v>
      </c>
      <c r="C80" s="24" t="s">
        <v>105</v>
      </c>
      <c r="D80" s="34"/>
      <c r="E80" s="97">
        <f>ROUND(E81+E84+E87+E90+E93,2)</f>
        <v>0</v>
      </c>
      <c r="F80" s="97">
        <f>ROUND(F81+F84+F87+F90+F93,2)</f>
        <v>64708581.140000001</v>
      </c>
      <c r="G80" s="97">
        <f>ROUND(G81+G84+G87+G90+G93,2)</f>
        <v>0</v>
      </c>
      <c r="H80" s="104">
        <f t="shared" si="2"/>
        <v>64708581.140000001</v>
      </c>
    </row>
    <row r="81" spans="2:8" s="4" customFormat="1" ht="18" customHeight="1" x14ac:dyDescent="0.2">
      <c r="B81" s="69" t="s">
        <v>225</v>
      </c>
      <c r="C81" s="24" t="s">
        <v>106</v>
      </c>
      <c r="D81" s="34"/>
      <c r="E81" s="97">
        <f>ROUND(E82-E83,2)</f>
        <v>0</v>
      </c>
      <c r="F81" s="97">
        <f>ROUND(F82-F83,2)</f>
        <v>5387563.1600000001</v>
      </c>
      <c r="G81" s="97">
        <f>ROUND(G82-G83,2)</f>
        <v>0</v>
      </c>
      <c r="H81" s="104">
        <f t="shared" si="2"/>
        <v>5387563.1600000001</v>
      </c>
    </row>
    <row r="82" spans="2:8" s="4" customFormat="1" ht="18" customHeight="1" x14ac:dyDescent="0.2">
      <c r="B82" s="63" t="s">
        <v>226</v>
      </c>
      <c r="C82" s="29" t="s">
        <v>107</v>
      </c>
      <c r="D82" s="34" t="s">
        <v>105</v>
      </c>
      <c r="E82" s="75">
        <v>12420413.4</v>
      </c>
      <c r="F82" s="75">
        <v>24873918.800000001</v>
      </c>
      <c r="G82" s="75"/>
      <c r="H82" s="104">
        <f t="shared" si="2"/>
        <v>37294332.200000003</v>
      </c>
    </row>
    <row r="83" spans="2:8" s="4" customFormat="1" ht="18" customHeight="1" x14ac:dyDescent="0.2">
      <c r="B83" s="63" t="s">
        <v>227</v>
      </c>
      <c r="C83" s="24" t="s">
        <v>108</v>
      </c>
      <c r="D83" s="34" t="s">
        <v>109</v>
      </c>
      <c r="E83" s="76">
        <v>12420413.4</v>
      </c>
      <c r="F83" s="76">
        <v>19486355.640000001</v>
      </c>
      <c r="G83" s="76"/>
      <c r="H83" s="104">
        <f t="shared" si="2"/>
        <v>31906769.039999999</v>
      </c>
    </row>
    <row r="84" spans="2:8" s="4" customFormat="1" ht="18" customHeight="1" x14ac:dyDescent="0.2">
      <c r="B84" s="69" t="s">
        <v>228</v>
      </c>
      <c r="C84" s="24" t="s">
        <v>110</v>
      </c>
      <c r="D84" s="34"/>
      <c r="E84" s="97">
        <f>ROUND(E85-E86,2)</f>
        <v>0</v>
      </c>
      <c r="F84" s="97">
        <f>ROUND(F85-F86,2)</f>
        <v>0</v>
      </c>
      <c r="G84" s="97">
        <f>ROUND(G85-G86,2)</f>
        <v>0</v>
      </c>
      <c r="H84" s="104">
        <f t="shared" si="2"/>
        <v>0</v>
      </c>
    </row>
    <row r="85" spans="2:8" s="4" customFormat="1" ht="18" customHeight="1" x14ac:dyDescent="0.2">
      <c r="B85" s="63" t="s">
        <v>229</v>
      </c>
      <c r="C85" s="29" t="s">
        <v>111</v>
      </c>
      <c r="D85" s="34" t="s">
        <v>106</v>
      </c>
      <c r="E85" s="75"/>
      <c r="F85" s="75"/>
      <c r="G85" s="75"/>
      <c r="H85" s="104">
        <f t="shared" si="2"/>
        <v>0</v>
      </c>
    </row>
    <row r="86" spans="2:8" s="4" customFormat="1" ht="18" customHeight="1" x14ac:dyDescent="0.2">
      <c r="B86" s="63" t="s">
        <v>230</v>
      </c>
      <c r="C86" s="24" t="s">
        <v>112</v>
      </c>
      <c r="D86" s="34" t="s">
        <v>113</v>
      </c>
      <c r="E86" s="76"/>
      <c r="F86" s="76"/>
      <c r="G86" s="76"/>
      <c r="H86" s="104">
        <f t="shared" si="2"/>
        <v>0</v>
      </c>
    </row>
    <row r="87" spans="2:8" s="4" customFormat="1" ht="18" customHeight="1" x14ac:dyDescent="0.2">
      <c r="B87" s="69" t="s">
        <v>231</v>
      </c>
      <c r="C87" s="24" t="s">
        <v>114</v>
      </c>
      <c r="D87" s="34"/>
      <c r="E87" s="97">
        <f>ROUND(E88-E89,2)</f>
        <v>0</v>
      </c>
      <c r="F87" s="97">
        <f>ROUND(F88-F89,2)</f>
        <v>60975654.600000001</v>
      </c>
      <c r="G87" s="97">
        <f>ROUND(G88-G89,2)</f>
        <v>0</v>
      </c>
      <c r="H87" s="104">
        <f t="shared" si="2"/>
        <v>60975654.600000001</v>
      </c>
    </row>
    <row r="88" spans="2:8" s="4" customFormat="1" ht="18" customHeight="1" x14ac:dyDescent="0.2">
      <c r="B88" s="63" t="s">
        <v>232</v>
      </c>
      <c r="C88" s="29" t="s">
        <v>115</v>
      </c>
      <c r="D88" s="34" t="s">
        <v>110</v>
      </c>
      <c r="E88" s="75"/>
      <c r="F88" s="75">
        <v>60975654.600000001</v>
      </c>
      <c r="G88" s="75"/>
      <c r="H88" s="104">
        <f t="shared" si="2"/>
        <v>60975654.600000001</v>
      </c>
    </row>
    <row r="89" spans="2:8" s="4" customFormat="1" ht="18" customHeight="1" x14ac:dyDescent="0.2">
      <c r="B89" s="63" t="s">
        <v>233</v>
      </c>
      <c r="C89" s="24" t="s">
        <v>116</v>
      </c>
      <c r="D89" s="36" t="s">
        <v>117</v>
      </c>
      <c r="E89" s="76"/>
      <c r="F89" s="76"/>
      <c r="G89" s="76"/>
      <c r="H89" s="104">
        <f t="shared" si="2"/>
        <v>0</v>
      </c>
    </row>
    <row r="90" spans="2:8" s="4" customFormat="1" ht="18" customHeight="1" x14ac:dyDescent="0.2">
      <c r="B90" s="69" t="s">
        <v>234</v>
      </c>
      <c r="C90" s="29" t="s">
        <v>118</v>
      </c>
      <c r="D90" s="34"/>
      <c r="E90" s="102">
        <f>ROUND(E91-E92,2)</f>
        <v>0</v>
      </c>
      <c r="F90" s="102">
        <f>ROUND(F91-F92,2)</f>
        <v>-1654636.62</v>
      </c>
      <c r="G90" s="102">
        <f>ROUND(G91-G92,2)</f>
        <v>0</v>
      </c>
      <c r="H90" s="104">
        <f t="shared" si="2"/>
        <v>-1654636.62</v>
      </c>
    </row>
    <row r="91" spans="2:8" s="4" customFormat="1" ht="18" customHeight="1" x14ac:dyDescent="0.2">
      <c r="B91" s="63" t="s">
        <v>235</v>
      </c>
      <c r="C91" s="29" t="s">
        <v>119</v>
      </c>
      <c r="D91" s="34" t="s">
        <v>120</v>
      </c>
      <c r="E91" s="75">
        <v>21582</v>
      </c>
      <c r="F91" s="75">
        <v>4013845.05</v>
      </c>
      <c r="G91" s="75"/>
      <c r="H91" s="104">
        <f t="shared" si="2"/>
        <v>4035427.05</v>
      </c>
    </row>
    <row r="92" spans="2:8" s="4" customFormat="1" ht="18" customHeight="1" x14ac:dyDescent="0.2">
      <c r="B92" s="72" t="s">
        <v>236</v>
      </c>
      <c r="C92" s="24" t="s">
        <v>121</v>
      </c>
      <c r="D92" s="36" t="s">
        <v>122</v>
      </c>
      <c r="E92" s="76">
        <v>21582</v>
      </c>
      <c r="F92" s="76">
        <v>5668481.6699999999</v>
      </c>
      <c r="G92" s="76"/>
      <c r="H92" s="104">
        <f t="shared" si="2"/>
        <v>5690063.6699999999</v>
      </c>
    </row>
    <row r="93" spans="2:8" s="4" customFormat="1" ht="24" customHeight="1" x14ac:dyDescent="0.2">
      <c r="B93" s="69" t="s">
        <v>237</v>
      </c>
      <c r="C93" s="29" t="s">
        <v>123</v>
      </c>
      <c r="D93" s="34"/>
      <c r="E93" s="102">
        <f>ROUND(E94-E95,2)</f>
        <v>0</v>
      </c>
      <c r="F93" s="102">
        <f>ROUND(F94-F95,2)</f>
        <v>0</v>
      </c>
      <c r="G93" s="102">
        <f>ROUND(G94-G95,2)</f>
        <v>0</v>
      </c>
      <c r="H93" s="104">
        <f t="shared" si="2"/>
        <v>0</v>
      </c>
    </row>
    <row r="94" spans="2:8" s="4" customFormat="1" ht="18" customHeight="1" x14ac:dyDescent="0.2">
      <c r="B94" s="63" t="s">
        <v>238</v>
      </c>
      <c r="C94" s="29" t="s">
        <v>124</v>
      </c>
      <c r="D94" s="34" t="s">
        <v>281</v>
      </c>
      <c r="E94" s="75"/>
      <c r="F94" s="75">
        <v>60576014.189999998</v>
      </c>
      <c r="G94" s="75"/>
      <c r="H94" s="104">
        <f t="shared" si="2"/>
        <v>60576014.189999998</v>
      </c>
    </row>
    <row r="95" spans="2:8" s="4" customFormat="1" ht="18" customHeight="1" thickBot="1" x14ac:dyDescent="0.25">
      <c r="B95" s="100" t="s">
        <v>239</v>
      </c>
      <c r="C95" s="37" t="s">
        <v>125</v>
      </c>
      <c r="D95" s="38" t="s">
        <v>281</v>
      </c>
      <c r="E95" s="78"/>
      <c r="F95" s="78">
        <v>60576014.189999998</v>
      </c>
      <c r="G95" s="78"/>
      <c r="H95" s="105">
        <f t="shared" si="2"/>
        <v>60576014.189999998</v>
      </c>
    </row>
    <row r="96" spans="2:8" s="4" customFormat="1" ht="14.25" customHeight="1" x14ac:dyDescent="0.2">
      <c r="B96" s="106"/>
      <c r="C96" s="32"/>
      <c r="D96" s="32"/>
      <c r="E96" s="32"/>
      <c r="F96" s="32"/>
      <c r="G96" s="32"/>
      <c r="H96" s="32" t="s">
        <v>126</v>
      </c>
    </row>
    <row r="97" spans="2:8" s="4" customFormat="1" ht="11.1" customHeight="1" x14ac:dyDescent="0.2">
      <c r="B97" s="59"/>
      <c r="C97" s="13" t="s">
        <v>6</v>
      </c>
      <c r="D97" s="137" t="s">
        <v>7</v>
      </c>
      <c r="E97" s="14" t="s">
        <v>8</v>
      </c>
      <c r="F97" s="14" t="s">
        <v>8</v>
      </c>
      <c r="G97" s="15" t="s">
        <v>9</v>
      </c>
      <c r="H97" s="15"/>
    </row>
    <row r="98" spans="2:8" s="4" customFormat="1" ht="11.1" customHeight="1" x14ac:dyDescent="0.2">
      <c r="B98" s="60" t="s">
        <v>53</v>
      </c>
      <c r="C98" s="16" t="s">
        <v>11</v>
      </c>
      <c r="D98" s="138"/>
      <c r="E98" s="17" t="s">
        <v>12</v>
      </c>
      <c r="F98" s="17" t="s">
        <v>13</v>
      </c>
      <c r="G98" s="18" t="s">
        <v>14</v>
      </c>
      <c r="H98" s="18" t="s">
        <v>15</v>
      </c>
    </row>
    <row r="99" spans="2:8" s="4" customFormat="1" ht="11.1" customHeight="1" x14ac:dyDescent="0.2">
      <c r="B99" s="60"/>
      <c r="C99" s="16" t="s">
        <v>16</v>
      </c>
      <c r="D99" s="139"/>
      <c r="E99" s="19" t="s">
        <v>17</v>
      </c>
      <c r="F99" s="17" t="s">
        <v>18</v>
      </c>
      <c r="G99" s="18" t="s">
        <v>19</v>
      </c>
      <c r="H99" s="18"/>
    </row>
    <row r="100" spans="2:8" s="4" customFormat="1" ht="11.1" customHeight="1" thickBot="1" x14ac:dyDescent="0.25">
      <c r="B100" s="46">
        <v>1</v>
      </c>
      <c r="C100" s="41">
        <v>2</v>
      </c>
      <c r="D100" s="41">
        <v>3</v>
      </c>
      <c r="E100" s="21">
        <v>4</v>
      </c>
      <c r="F100" s="21">
        <v>5</v>
      </c>
      <c r="G100" s="15" t="s">
        <v>20</v>
      </c>
      <c r="H100" s="43" t="s">
        <v>21</v>
      </c>
    </row>
    <row r="101" spans="2:8" s="4" customFormat="1" ht="19.5" customHeight="1" x14ac:dyDescent="0.2">
      <c r="B101" s="107" t="s">
        <v>240</v>
      </c>
      <c r="C101" s="24" t="s">
        <v>127</v>
      </c>
      <c r="D101" s="44"/>
      <c r="E101" s="109">
        <f>ROUND(E102-E126,2)</f>
        <v>12420413.4</v>
      </c>
      <c r="F101" s="109">
        <f>ROUND(F102-F126,2)</f>
        <v>-82911758.400000006</v>
      </c>
      <c r="G101" s="109">
        <f>ROUND(G102-G126,2)</f>
        <v>0</v>
      </c>
      <c r="H101" s="93">
        <f t="shared" ref="H101:H120" si="3">ROUND(SUM(E101:G101),2)</f>
        <v>-70491345</v>
      </c>
    </row>
    <row r="102" spans="2:8" s="4" customFormat="1" ht="27" customHeight="1" x14ac:dyDescent="0.2">
      <c r="B102" s="107" t="s">
        <v>241</v>
      </c>
      <c r="C102" s="24" t="s">
        <v>128</v>
      </c>
      <c r="D102" s="45"/>
      <c r="E102" s="110">
        <f>ROUND(E103+E106+E109+E112+E115+E118,2)</f>
        <v>0</v>
      </c>
      <c r="F102" s="110">
        <f>ROUND(F103+F106+F109+F112+F115+F118,2)</f>
        <v>-70456622.329999998</v>
      </c>
      <c r="G102" s="110">
        <f>ROUND(G103+G106+G109+G112+G115+G118,2)</f>
        <v>0</v>
      </c>
      <c r="H102" s="94">
        <f t="shared" si="3"/>
        <v>-70456622.329999998</v>
      </c>
    </row>
    <row r="103" spans="2:8" s="4" customFormat="1" ht="18" customHeight="1" x14ac:dyDescent="0.2">
      <c r="B103" s="69" t="s">
        <v>242</v>
      </c>
      <c r="C103" s="24" t="s">
        <v>109</v>
      </c>
      <c r="D103" s="45"/>
      <c r="E103" s="110">
        <f>ROUND(E104-E105,2)</f>
        <v>107151.26</v>
      </c>
      <c r="F103" s="110">
        <f>ROUND(F104-F105,2)</f>
        <v>315973.52</v>
      </c>
      <c r="G103" s="110">
        <f>ROUND(G104-G105,2)</f>
        <v>0</v>
      </c>
      <c r="H103" s="94">
        <f t="shared" si="3"/>
        <v>423124.78</v>
      </c>
    </row>
    <row r="104" spans="2:8" s="4" customFormat="1" ht="18" customHeight="1" x14ac:dyDescent="0.2">
      <c r="B104" s="62" t="s">
        <v>243</v>
      </c>
      <c r="C104" s="29" t="s">
        <v>129</v>
      </c>
      <c r="D104" s="36" t="s">
        <v>130</v>
      </c>
      <c r="E104" s="76">
        <v>14750250.699999999</v>
      </c>
      <c r="F104" s="76">
        <v>57484645.93</v>
      </c>
      <c r="G104" s="76"/>
      <c r="H104" s="94">
        <f t="shared" si="3"/>
        <v>72234896.629999995</v>
      </c>
    </row>
    <row r="105" spans="2:8" s="4" customFormat="1" ht="18" customHeight="1" x14ac:dyDescent="0.2">
      <c r="B105" s="72" t="s">
        <v>244</v>
      </c>
      <c r="C105" s="24" t="s">
        <v>131</v>
      </c>
      <c r="D105" s="36" t="s">
        <v>132</v>
      </c>
      <c r="E105" s="76">
        <v>14643099.439999999</v>
      </c>
      <c r="F105" s="99">
        <v>57168672.409999996</v>
      </c>
      <c r="G105" s="99"/>
      <c r="H105" s="94">
        <f t="shared" si="3"/>
        <v>71811771.849999994</v>
      </c>
    </row>
    <row r="106" spans="2:8" s="4" customFormat="1" ht="18" customHeight="1" x14ac:dyDescent="0.2">
      <c r="B106" s="71" t="s">
        <v>245</v>
      </c>
      <c r="C106" s="24" t="s">
        <v>113</v>
      </c>
      <c r="D106" s="34"/>
      <c r="E106" s="97">
        <f>ROUND(E107-E108,2)</f>
        <v>0</v>
      </c>
      <c r="F106" s="97">
        <f>ROUND(F107-F108,2)</f>
        <v>0</v>
      </c>
      <c r="G106" s="97">
        <f>ROUND(G107-G108,2)</f>
        <v>0</v>
      </c>
      <c r="H106" s="94">
        <f t="shared" si="3"/>
        <v>0</v>
      </c>
    </row>
    <row r="107" spans="2:8" s="4" customFormat="1" ht="18" customHeight="1" x14ac:dyDescent="0.2">
      <c r="B107" s="89" t="s">
        <v>246</v>
      </c>
      <c r="C107" s="29" t="s">
        <v>133</v>
      </c>
      <c r="D107" s="34" t="s">
        <v>134</v>
      </c>
      <c r="E107" s="75"/>
      <c r="F107" s="75"/>
      <c r="G107" s="75"/>
      <c r="H107" s="94">
        <f t="shared" si="3"/>
        <v>0</v>
      </c>
    </row>
    <row r="108" spans="2:8" s="4" customFormat="1" ht="18" customHeight="1" x14ac:dyDescent="0.2">
      <c r="B108" s="89" t="s">
        <v>247</v>
      </c>
      <c r="C108" s="29" t="s">
        <v>135</v>
      </c>
      <c r="D108" s="25" t="s">
        <v>136</v>
      </c>
      <c r="E108" s="74"/>
      <c r="F108" s="74"/>
      <c r="G108" s="75"/>
      <c r="H108" s="94">
        <f t="shared" si="3"/>
        <v>0</v>
      </c>
    </row>
    <row r="109" spans="2:8" s="4" customFormat="1" ht="18" customHeight="1" x14ac:dyDescent="0.2">
      <c r="B109" s="71" t="s">
        <v>248</v>
      </c>
      <c r="C109" s="24" t="s">
        <v>122</v>
      </c>
      <c r="D109" s="25"/>
      <c r="E109" s="88">
        <f>ROUND(E110-E111,2)</f>
        <v>0</v>
      </c>
      <c r="F109" s="88">
        <f>ROUND(F110-F111,2)</f>
        <v>0</v>
      </c>
      <c r="G109" s="88">
        <f>ROUND(G110-G111,2)</f>
        <v>0</v>
      </c>
      <c r="H109" s="94">
        <f t="shared" si="3"/>
        <v>0</v>
      </c>
    </row>
    <row r="110" spans="2:8" s="4" customFormat="1" ht="18" customHeight="1" x14ac:dyDescent="0.2">
      <c r="B110" s="63" t="s">
        <v>249</v>
      </c>
      <c r="C110" s="29" t="s">
        <v>137</v>
      </c>
      <c r="D110" s="25" t="s">
        <v>138</v>
      </c>
      <c r="E110" s="75"/>
      <c r="F110" s="75"/>
      <c r="G110" s="75"/>
      <c r="H110" s="94">
        <f t="shared" si="3"/>
        <v>0</v>
      </c>
    </row>
    <row r="111" spans="2:8" s="4" customFormat="1" ht="18" customHeight="1" x14ac:dyDescent="0.2">
      <c r="B111" s="62" t="s">
        <v>250</v>
      </c>
      <c r="C111" s="24" t="s">
        <v>139</v>
      </c>
      <c r="D111" s="25" t="s">
        <v>140</v>
      </c>
      <c r="E111" s="73"/>
      <c r="F111" s="73"/>
      <c r="G111" s="76"/>
      <c r="H111" s="94">
        <f t="shared" si="3"/>
        <v>0</v>
      </c>
    </row>
    <row r="112" spans="2:8" s="4" customFormat="1" ht="18" customHeight="1" x14ac:dyDescent="0.2">
      <c r="B112" s="71" t="s">
        <v>251</v>
      </c>
      <c r="C112" s="24" t="s">
        <v>141</v>
      </c>
      <c r="D112" s="25"/>
      <c r="E112" s="88">
        <f>ROUND(E113-E114,2)</f>
        <v>0</v>
      </c>
      <c r="F112" s="88">
        <f>ROUND(F113-F114,2)</f>
        <v>0</v>
      </c>
      <c r="G112" s="88">
        <f>ROUND(G113-G114,2)</f>
        <v>0</v>
      </c>
      <c r="H112" s="94">
        <f t="shared" si="3"/>
        <v>0</v>
      </c>
    </row>
    <row r="113" spans="2:8" s="4" customFormat="1" ht="18" customHeight="1" x14ac:dyDescent="0.2">
      <c r="B113" s="63" t="s">
        <v>252</v>
      </c>
      <c r="C113" s="29" t="s">
        <v>142</v>
      </c>
      <c r="D113" s="25" t="s">
        <v>143</v>
      </c>
      <c r="E113" s="74"/>
      <c r="F113" s="74"/>
      <c r="G113" s="75"/>
      <c r="H113" s="94">
        <f t="shared" si="3"/>
        <v>0</v>
      </c>
    </row>
    <row r="114" spans="2:8" s="4" customFormat="1" ht="18" customHeight="1" x14ac:dyDescent="0.2">
      <c r="B114" s="62" t="s">
        <v>253</v>
      </c>
      <c r="C114" s="24" t="s">
        <v>144</v>
      </c>
      <c r="D114" s="25" t="s">
        <v>145</v>
      </c>
      <c r="E114" s="73"/>
      <c r="F114" s="73"/>
      <c r="G114" s="76"/>
      <c r="H114" s="94">
        <f t="shared" si="3"/>
        <v>0</v>
      </c>
    </row>
    <row r="115" spans="2:8" s="4" customFormat="1" ht="18" customHeight="1" x14ac:dyDescent="0.2">
      <c r="B115" s="71" t="s">
        <v>254</v>
      </c>
      <c r="C115" s="27" t="s">
        <v>146</v>
      </c>
      <c r="D115" s="28"/>
      <c r="E115" s="111">
        <f>ROUND(E116-E117,2)</f>
        <v>0</v>
      </c>
      <c r="F115" s="111">
        <f>ROUND(F116-F117,2)</f>
        <v>0</v>
      </c>
      <c r="G115" s="111">
        <f>ROUND(G116-G117,2)</f>
        <v>0</v>
      </c>
      <c r="H115" s="94">
        <f t="shared" si="3"/>
        <v>0</v>
      </c>
    </row>
    <row r="116" spans="2:8" s="4" customFormat="1" ht="18" customHeight="1" x14ac:dyDescent="0.2">
      <c r="B116" s="63" t="s">
        <v>255</v>
      </c>
      <c r="C116" s="24" t="s">
        <v>147</v>
      </c>
      <c r="D116" s="30" t="s">
        <v>148</v>
      </c>
      <c r="E116" s="73"/>
      <c r="F116" s="73"/>
      <c r="G116" s="76"/>
      <c r="H116" s="94">
        <f t="shared" si="3"/>
        <v>0</v>
      </c>
    </row>
    <row r="117" spans="2:8" s="4" customFormat="1" ht="18" customHeight="1" x14ac:dyDescent="0.2">
      <c r="B117" s="63" t="s">
        <v>256</v>
      </c>
      <c r="C117" s="27" t="s">
        <v>149</v>
      </c>
      <c r="D117" s="25" t="s">
        <v>150</v>
      </c>
      <c r="E117" s="108"/>
      <c r="F117" s="108"/>
      <c r="G117" s="99"/>
      <c r="H117" s="94">
        <f t="shared" si="3"/>
        <v>0</v>
      </c>
    </row>
    <row r="118" spans="2:8" s="4" customFormat="1" ht="18" customHeight="1" x14ac:dyDescent="0.2">
      <c r="B118" s="71" t="s">
        <v>257</v>
      </c>
      <c r="C118" s="27" t="s">
        <v>151</v>
      </c>
      <c r="D118" s="28"/>
      <c r="E118" s="111">
        <f>ROUND(E119-E120,2)</f>
        <v>-107151.26</v>
      </c>
      <c r="F118" s="111">
        <f>ROUND(F119-F120,2)</f>
        <v>-70772595.849999994</v>
      </c>
      <c r="G118" s="111">
        <f>ROUND(G119-G120,2)</f>
        <v>0</v>
      </c>
      <c r="H118" s="94">
        <f t="shared" si="3"/>
        <v>-70879747.109999999</v>
      </c>
    </row>
    <row r="119" spans="2:8" s="4" customFormat="1" ht="18" customHeight="1" x14ac:dyDescent="0.2">
      <c r="B119" s="63" t="s">
        <v>258</v>
      </c>
      <c r="C119" s="24" t="s">
        <v>152</v>
      </c>
      <c r="D119" s="30" t="s">
        <v>153</v>
      </c>
      <c r="E119" s="73">
        <v>14523099.439999999</v>
      </c>
      <c r="F119" s="73">
        <v>58803364.810000002</v>
      </c>
      <c r="G119" s="76"/>
      <c r="H119" s="94">
        <f t="shared" si="3"/>
        <v>73326464.25</v>
      </c>
    </row>
    <row r="120" spans="2:8" s="4" customFormat="1" ht="18" customHeight="1" thickBot="1" x14ac:dyDescent="0.25">
      <c r="B120" s="106" t="s">
        <v>259</v>
      </c>
      <c r="C120" s="37" t="s">
        <v>154</v>
      </c>
      <c r="D120" s="39" t="s">
        <v>155</v>
      </c>
      <c r="E120" s="77">
        <v>14630250.699999999</v>
      </c>
      <c r="F120" s="77">
        <v>129575960.66</v>
      </c>
      <c r="G120" s="78"/>
      <c r="H120" s="95">
        <f t="shared" si="3"/>
        <v>144206211.36000001</v>
      </c>
    </row>
    <row r="121" spans="2:8" s="4" customFormat="1" ht="14.25" customHeight="1" x14ac:dyDescent="0.2">
      <c r="B121" s="40"/>
      <c r="C121" s="32"/>
      <c r="D121" s="32"/>
      <c r="E121" s="32"/>
      <c r="F121" s="32"/>
      <c r="G121" s="32"/>
      <c r="H121" s="32" t="s">
        <v>156</v>
      </c>
    </row>
    <row r="122" spans="2:8" s="4" customFormat="1" ht="11.1" customHeight="1" x14ac:dyDescent="0.2">
      <c r="B122" s="59"/>
      <c r="C122" s="13" t="s">
        <v>6</v>
      </c>
      <c r="D122" s="137" t="s">
        <v>7</v>
      </c>
      <c r="E122" s="14" t="s">
        <v>8</v>
      </c>
      <c r="F122" s="14" t="s">
        <v>8</v>
      </c>
      <c r="G122" s="15" t="s">
        <v>9</v>
      </c>
      <c r="H122" s="15"/>
    </row>
    <row r="123" spans="2:8" s="4" customFormat="1" ht="11.1" customHeight="1" x14ac:dyDescent="0.2">
      <c r="B123" s="60" t="s">
        <v>53</v>
      </c>
      <c r="C123" s="16" t="s">
        <v>11</v>
      </c>
      <c r="D123" s="138"/>
      <c r="E123" s="17" t="s">
        <v>12</v>
      </c>
      <c r="F123" s="17" t="s">
        <v>13</v>
      </c>
      <c r="G123" s="18" t="s">
        <v>14</v>
      </c>
      <c r="H123" s="18" t="s">
        <v>15</v>
      </c>
    </row>
    <row r="124" spans="2:8" s="4" customFormat="1" ht="11.1" customHeight="1" x14ac:dyDescent="0.2">
      <c r="B124" s="60"/>
      <c r="C124" s="16" t="s">
        <v>16</v>
      </c>
      <c r="D124" s="139"/>
      <c r="E124" s="19" t="s">
        <v>17</v>
      </c>
      <c r="F124" s="17" t="s">
        <v>18</v>
      </c>
      <c r="G124" s="18" t="s">
        <v>19</v>
      </c>
      <c r="H124" s="18"/>
    </row>
    <row r="125" spans="2:8" s="4" customFormat="1" ht="11.1" customHeight="1" thickBot="1" x14ac:dyDescent="0.25">
      <c r="B125" s="46">
        <v>1</v>
      </c>
      <c r="C125" s="41">
        <v>2</v>
      </c>
      <c r="D125" s="41">
        <v>3</v>
      </c>
      <c r="E125" s="21">
        <v>4</v>
      </c>
      <c r="F125" s="21">
        <v>5</v>
      </c>
      <c r="G125" s="15" t="s">
        <v>20</v>
      </c>
      <c r="H125" s="43" t="s">
        <v>21</v>
      </c>
    </row>
    <row r="126" spans="2:8" s="4" customFormat="1" ht="24" customHeight="1" x14ac:dyDescent="0.2">
      <c r="B126" s="70" t="s">
        <v>269</v>
      </c>
      <c r="C126" s="29" t="s">
        <v>130</v>
      </c>
      <c r="D126" s="25"/>
      <c r="E126" s="96">
        <f>ROUND(E127+E130+E133,2)</f>
        <v>-12420413.4</v>
      </c>
      <c r="F126" s="96">
        <f>ROUND(F127+F130+F133,2)</f>
        <v>12455136.07</v>
      </c>
      <c r="G126" s="96">
        <f>ROUND(G127+G130+G133,2)</f>
        <v>0</v>
      </c>
      <c r="H126" s="79">
        <f t="shared" ref="H126:H135" si="4">ROUND(SUM(E126:G126),2)</f>
        <v>34722.67</v>
      </c>
    </row>
    <row r="127" spans="2:8" s="4" customFormat="1" ht="23.25" customHeight="1" x14ac:dyDescent="0.2">
      <c r="B127" s="69" t="s">
        <v>260</v>
      </c>
      <c r="C127" s="29" t="s">
        <v>134</v>
      </c>
      <c r="D127" s="25"/>
      <c r="E127" s="111">
        <f>ROUND(E128-E129,2)</f>
        <v>0</v>
      </c>
      <c r="F127" s="111">
        <f>ROUND(F128-F129,2)</f>
        <v>0</v>
      </c>
      <c r="G127" s="111">
        <f>ROUND(G128-G129,2)</f>
        <v>0</v>
      </c>
      <c r="H127" s="80">
        <f t="shared" si="4"/>
        <v>0</v>
      </c>
    </row>
    <row r="128" spans="2:8" s="4" customFormat="1" ht="18" customHeight="1" x14ac:dyDescent="0.2">
      <c r="B128" s="62" t="s">
        <v>261</v>
      </c>
      <c r="C128" s="29" t="s">
        <v>157</v>
      </c>
      <c r="D128" s="25" t="s">
        <v>158</v>
      </c>
      <c r="E128" s="113"/>
      <c r="F128" s="76"/>
      <c r="G128" s="76"/>
      <c r="H128" s="80">
        <f t="shared" si="4"/>
        <v>0</v>
      </c>
    </row>
    <row r="129" spans="2:9" s="4" customFormat="1" ht="18" customHeight="1" x14ac:dyDescent="0.2">
      <c r="B129" s="72" t="s">
        <v>262</v>
      </c>
      <c r="C129" s="29" t="s">
        <v>159</v>
      </c>
      <c r="D129" s="25" t="s">
        <v>160</v>
      </c>
      <c r="E129" s="114"/>
      <c r="F129" s="114"/>
      <c r="G129" s="92"/>
      <c r="H129" s="80">
        <f t="shared" si="4"/>
        <v>0</v>
      </c>
    </row>
    <row r="130" spans="2:9" s="4" customFormat="1" ht="24.75" customHeight="1" x14ac:dyDescent="0.2">
      <c r="B130" s="69" t="s">
        <v>263</v>
      </c>
      <c r="C130" s="24" t="s">
        <v>138</v>
      </c>
      <c r="D130" s="30"/>
      <c r="E130" s="88">
        <f>ROUND(E131-E132,2)</f>
        <v>0</v>
      </c>
      <c r="F130" s="88">
        <f>ROUND(F131-F132,2)</f>
        <v>0</v>
      </c>
      <c r="G130" s="88">
        <f>ROUND(G131-G132,2)</f>
        <v>0</v>
      </c>
      <c r="H130" s="80">
        <f t="shared" si="4"/>
        <v>0</v>
      </c>
    </row>
    <row r="131" spans="2:9" s="4" customFormat="1" ht="18" customHeight="1" x14ac:dyDescent="0.2">
      <c r="B131" s="112" t="s">
        <v>264</v>
      </c>
      <c r="C131" s="29" t="s">
        <v>161</v>
      </c>
      <c r="D131" s="25" t="s">
        <v>162</v>
      </c>
      <c r="E131" s="74"/>
      <c r="F131" s="74"/>
      <c r="G131" s="75"/>
      <c r="H131" s="80">
        <f t="shared" si="4"/>
        <v>0</v>
      </c>
    </row>
    <row r="132" spans="2:9" s="4" customFormat="1" ht="18" customHeight="1" x14ac:dyDescent="0.2">
      <c r="B132" s="72" t="s">
        <v>265</v>
      </c>
      <c r="C132" s="29" t="s">
        <v>163</v>
      </c>
      <c r="D132" s="25" t="s">
        <v>164</v>
      </c>
      <c r="E132" s="114"/>
      <c r="F132" s="114"/>
      <c r="G132" s="92"/>
      <c r="H132" s="80">
        <f t="shared" si="4"/>
        <v>0</v>
      </c>
    </row>
    <row r="133" spans="2:9" s="4" customFormat="1" ht="18" customHeight="1" x14ac:dyDescent="0.2">
      <c r="B133" s="90" t="s">
        <v>266</v>
      </c>
      <c r="C133" s="24" t="s">
        <v>143</v>
      </c>
      <c r="D133" s="25"/>
      <c r="E133" s="88">
        <f>ROUND(E134-E135,2)</f>
        <v>-12420413.4</v>
      </c>
      <c r="F133" s="88">
        <f>ROUND(F134-F135,2)</f>
        <v>12455136.07</v>
      </c>
      <c r="G133" s="88">
        <f>ROUND(G134-G135,2)</f>
        <v>0</v>
      </c>
      <c r="H133" s="80">
        <f t="shared" si="4"/>
        <v>34722.67</v>
      </c>
    </row>
    <row r="134" spans="2:9" s="4" customFormat="1" ht="18" customHeight="1" x14ac:dyDescent="0.2">
      <c r="B134" s="89" t="s">
        <v>267</v>
      </c>
      <c r="C134" s="29" t="s">
        <v>165</v>
      </c>
      <c r="D134" s="25" t="s">
        <v>166</v>
      </c>
      <c r="E134" s="74">
        <v>14523099.439999999</v>
      </c>
      <c r="F134" s="74">
        <v>100608693.88</v>
      </c>
      <c r="G134" s="75"/>
      <c r="H134" s="80">
        <f t="shared" si="4"/>
        <v>115131793.31999999</v>
      </c>
      <c r="I134" s="47"/>
    </row>
    <row r="135" spans="2:9" s="4" customFormat="1" ht="18" customHeight="1" thickBot="1" x14ac:dyDescent="0.25">
      <c r="B135" s="100" t="s">
        <v>268</v>
      </c>
      <c r="C135" s="37" t="s">
        <v>167</v>
      </c>
      <c r="D135" s="39" t="s">
        <v>168</v>
      </c>
      <c r="E135" s="77">
        <v>26943512.84</v>
      </c>
      <c r="F135" s="77">
        <v>88153557.810000002</v>
      </c>
      <c r="G135" s="78"/>
      <c r="H135" s="81">
        <f t="shared" si="4"/>
        <v>115097070.65000001</v>
      </c>
      <c r="I135" s="47"/>
    </row>
    <row r="136" spans="2:9" s="4" customFormat="1" ht="10.5" customHeight="1" x14ac:dyDescent="0.2">
      <c r="B136" s="26"/>
      <c r="C136" s="55"/>
      <c r="D136" s="115"/>
      <c r="E136" s="116"/>
      <c r="F136" s="116"/>
      <c r="G136" s="116"/>
      <c r="H136" s="117"/>
      <c r="I136" s="47"/>
    </row>
    <row r="137" spans="2:9" customFormat="1" ht="23.25" customHeight="1" x14ac:dyDescent="0.2">
      <c r="B137" s="119" t="s">
        <v>270</v>
      </c>
      <c r="C137" s="5"/>
      <c r="D137" s="140"/>
      <c r="E137" s="140"/>
      <c r="G137" s="146" t="s">
        <v>293</v>
      </c>
      <c r="H137" s="146"/>
      <c r="I137" s="2"/>
    </row>
    <row r="138" spans="2:9" customFormat="1" ht="9.75" customHeight="1" x14ac:dyDescent="0.2">
      <c r="B138" s="5"/>
      <c r="C138" s="5"/>
      <c r="D138" s="145" t="s">
        <v>271</v>
      </c>
      <c r="E138" s="145"/>
      <c r="G138" s="147" t="s">
        <v>272</v>
      </c>
      <c r="H138" s="147"/>
      <c r="I138" s="2"/>
    </row>
    <row r="139" spans="2:9" customFormat="1" ht="9.75" customHeight="1" x14ac:dyDescent="0.2">
      <c r="B139" s="5"/>
      <c r="C139" s="5"/>
      <c r="D139" s="5"/>
      <c r="G139" s="49"/>
      <c r="H139" s="50"/>
      <c r="I139" s="2"/>
    </row>
    <row r="140" spans="2:9" customFormat="1" ht="19.5" customHeight="1" x14ac:dyDescent="0.2">
      <c r="B140" s="118" t="s">
        <v>273</v>
      </c>
      <c r="C140" s="5"/>
      <c r="D140" s="140"/>
      <c r="E140" s="140"/>
      <c r="G140" s="146" t="s">
        <v>294</v>
      </c>
      <c r="H140" s="146"/>
      <c r="I140" s="2"/>
    </row>
    <row r="141" spans="2:9" customFormat="1" ht="9.75" customHeight="1" x14ac:dyDescent="0.2">
      <c r="B141" s="5"/>
      <c r="C141" s="5"/>
      <c r="D141" s="145" t="s">
        <v>271</v>
      </c>
      <c r="E141" s="145"/>
      <c r="G141" s="147" t="s">
        <v>272</v>
      </c>
      <c r="H141" s="147"/>
      <c r="I141" s="2"/>
    </row>
    <row r="142" spans="2:9" customFormat="1" ht="24.75" customHeight="1" x14ac:dyDescent="0.2">
      <c r="B142" s="51" t="s">
        <v>169</v>
      </c>
      <c r="C142" s="4"/>
      <c r="D142" s="148"/>
      <c r="E142" s="148"/>
      <c r="F142" s="148"/>
      <c r="G142" s="148"/>
      <c r="H142" s="148"/>
      <c r="I142" s="47"/>
    </row>
    <row r="143" spans="2:9" customFormat="1" ht="11.25" customHeight="1" x14ac:dyDescent="0.2">
      <c r="B143" s="47"/>
      <c r="C143" s="52"/>
      <c r="D143" s="145" t="s">
        <v>170</v>
      </c>
      <c r="E143" s="145"/>
      <c r="F143" s="145"/>
      <c r="G143" s="145"/>
      <c r="H143" s="145"/>
      <c r="I143" s="47"/>
    </row>
    <row r="144" spans="2:9" customFormat="1" ht="25.5" customHeight="1" x14ac:dyDescent="0.2">
      <c r="B144" s="120" t="s">
        <v>274</v>
      </c>
      <c r="C144" s="140"/>
      <c r="D144" s="140"/>
      <c r="E144" s="140"/>
      <c r="F144" s="140"/>
      <c r="G144" s="140"/>
      <c r="H144" s="140"/>
      <c r="I144" s="2"/>
    </row>
    <row r="145" spans="2:9" customFormat="1" ht="10.5" customHeight="1" x14ac:dyDescent="0.2">
      <c r="B145" s="4" t="s">
        <v>275</v>
      </c>
      <c r="C145" s="145" t="s">
        <v>276</v>
      </c>
      <c r="D145" s="145"/>
      <c r="E145" s="145"/>
      <c r="F145" s="53" t="s">
        <v>271</v>
      </c>
      <c r="G145" s="145" t="s">
        <v>272</v>
      </c>
      <c r="H145" s="145"/>
      <c r="I145" s="2"/>
    </row>
    <row r="146" spans="2:9" customFormat="1" ht="30" customHeight="1" x14ac:dyDescent="0.2">
      <c r="B146" s="120" t="s">
        <v>277</v>
      </c>
      <c r="C146" s="146"/>
      <c r="D146" s="146"/>
      <c r="E146" s="66"/>
      <c r="F146" s="146"/>
      <c r="G146" s="146"/>
      <c r="H146" s="66"/>
    </row>
    <row r="147" spans="2:9" customFormat="1" ht="10.5" customHeight="1" x14ac:dyDescent="0.2">
      <c r="B147" s="54"/>
      <c r="C147" s="147" t="s">
        <v>280</v>
      </c>
      <c r="D147" s="147"/>
      <c r="E147" s="121" t="s">
        <v>279</v>
      </c>
      <c r="F147" s="149" t="s">
        <v>272</v>
      </c>
      <c r="G147" s="149"/>
      <c r="H147" s="122" t="s">
        <v>278</v>
      </c>
    </row>
    <row r="148" spans="2:9" customFormat="1" ht="9.75" customHeight="1" x14ac:dyDescent="0.2">
      <c r="B148" s="5"/>
      <c r="C148" s="5"/>
      <c r="D148" s="5"/>
      <c r="E148" s="7"/>
      <c r="F148" s="7"/>
      <c r="G148" s="5"/>
      <c r="H148" s="5"/>
      <c r="I148" s="56"/>
    </row>
    <row r="149" spans="2:9" customFormat="1" ht="18.75" customHeight="1" x14ac:dyDescent="0.2">
      <c r="B149" s="9" t="s">
        <v>171</v>
      </c>
      <c r="C149" s="5"/>
      <c r="D149" s="5"/>
      <c r="E149" s="48"/>
      <c r="F149" s="57"/>
      <c r="G149" s="57"/>
      <c r="H149" s="57"/>
      <c r="I149" s="58"/>
    </row>
  </sheetData>
  <mergeCells count="30">
    <mergeCell ref="C144:D144"/>
    <mergeCell ref="E144:F144"/>
    <mergeCell ref="G144:H144"/>
    <mergeCell ref="C147:D147"/>
    <mergeCell ref="F147:G147"/>
    <mergeCell ref="C145:E145"/>
    <mergeCell ref="G145:H145"/>
    <mergeCell ref="C146:D146"/>
    <mergeCell ref="F146:G146"/>
    <mergeCell ref="D143:H143"/>
    <mergeCell ref="D97:D99"/>
    <mergeCell ref="D122:D124"/>
    <mergeCell ref="D140:E140"/>
    <mergeCell ref="G140:H140"/>
    <mergeCell ref="D137:E137"/>
    <mergeCell ref="G137:H137"/>
    <mergeCell ref="D141:E141"/>
    <mergeCell ref="G141:H141"/>
    <mergeCell ref="D138:E138"/>
    <mergeCell ref="G138:H138"/>
    <mergeCell ref="D142:H142"/>
    <mergeCell ref="B2:G2"/>
    <mergeCell ref="D13:D15"/>
    <mergeCell ref="D37:D39"/>
    <mergeCell ref="D67:D69"/>
    <mergeCell ref="C4:E4"/>
    <mergeCell ref="C5:F5"/>
    <mergeCell ref="C6:F6"/>
    <mergeCell ref="C7:F7"/>
    <mergeCell ref="C9:F9"/>
  </mergeCells>
  <phoneticPr fontId="0" type="noConversion"/>
  <pageMargins left="0.75" right="0.75" top="1" bottom="1" header="0.5" footer="0.5"/>
  <pageSetup paperSize="9" scale="84" fitToHeight="0" orientation="landscape" r:id="rId1"/>
  <headerFooter alignWithMargins="0"/>
  <rowBreaks count="4" manualBreakCount="4">
    <brk id="35" max="16383" man="1"/>
    <brk id="65" max="16383" man="1"/>
    <brk id="95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fetisov</dc:creator>
  <cp:lastModifiedBy>Admin</cp:lastModifiedBy>
  <dcterms:created xsi:type="dcterms:W3CDTF">2011-11-03T13:08:59Z</dcterms:created>
  <dcterms:modified xsi:type="dcterms:W3CDTF">2015-01-29T09:33:01Z</dcterms:modified>
</cp:coreProperties>
</file>